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หักคอจ่าย" sheetId="1" r:id="rId1"/>
    <sheet name="จ่ายแบบขั้นบันไดไม่เกิน 5 ปี" sheetId="2" r:id="rId2"/>
    <sheet name="Sheet3" sheetId="3" r:id="rId3"/>
  </sheets>
  <definedNames>
    <definedName name="เหลือยอด">'หักคอจ่าย'!$J$20:$J$69</definedName>
    <definedName name="เหลือยอดค้าง">'หักคอจ่าย'!$J$10:$J$69</definedName>
  </definedNames>
  <calcPr fullCalcOnLoad="1"/>
</workbook>
</file>

<file path=xl/sharedStrings.xml><?xml version="1.0" encoding="utf-8"?>
<sst xmlns="http://schemas.openxmlformats.org/spreadsheetml/2006/main" count="56" uniqueCount="27">
  <si>
    <t>เงินต้น</t>
  </si>
  <si>
    <t>ยอดที่ศาลตัดสิน</t>
  </si>
  <si>
    <t>ดอกเบี้ย</t>
  </si>
  <si>
    <t>ยอดค้าง</t>
  </si>
  <si>
    <t>จ่าย</t>
  </si>
  <si>
    <t>เหลือยอดค้าง</t>
  </si>
  <si>
    <t>เหลือเงินต้นค้าง</t>
  </si>
  <si>
    <t>เดือนที่</t>
  </si>
  <si>
    <t>บาท</t>
  </si>
  <si>
    <t>ต่อปี</t>
  </si>
  <si>
    <t>หักคอจ่าย</t>
  </si>
  <si>
    <t>http://www.consumerthai.org/debt/index.php?option=com_fireboard&amp;Itemid=10&amp;func=view&amp;catid=2&amp;id=11448</t>
  </si>
  <si>
    <t>Ref.:</t>
  </si>
  <si>
    <t>วันที่ศาลตัดสินให้เริ่มคิดดอกเบี้ย</t>
  </si>
  <si>
    <t>ปีที่ 1</t>
  </si>
  <si>
    <t>ปีที่ 2</t>
  </si>
  <si>
    <t>ปีที่ 3</t>
  </si>
  <si>
    <t>เดือน</t>
  </si>
  <si>
    <t>จ่ายงวดสุดท้ายวันที่</t>
  </si>
  <si>
    <t>ปีที่ 4</t>
  </si>
  <si>
    <t>ปีที่ 5</t>
  </si>
  <si>
    <t>จำนวนงวด</t>
  </si>
  <si>
    <t>เริ่มจ่าย</t>
  </si>
  <si>
    <t>วันเริ่มจ่าย</t>
  </si>
  <si>
    <t>รวมจ่ายดอกเบี้ย</t>
  </si>
  <si>
    <t>รวมจ่ายเงินทั้งหมด</t>
  </si>
  <si>
    <t>ปีที่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</si>
</sst>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0000000000000000"/>
    <numFmt numFmtId="165" formatCode="[$-409]d/mmm/yyyy;@"/>
    <numFmt numFmtId="166" formatCode="[$-107041E]d\ mmm\ yyyy;@"/>
    <numFmt numFmtId="167" formatCode="[$-409]dddd\,\ mmmm\ dd\,\ yyyy"/>
    <numFmt numFmtId="168" formatCode="[$-107041E]d\ mmm\ yy;@"/>
    <numFmt numFmtId="169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43" fontId="40" fillId="0" borderId="0" xfId="42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/>
    </xf>
    <xf numFmtId="0" fontId="32" fillId="0" borderId="0" xfId="52" applyAlignment="1">
      <alignment/>
    </xf>
    <xf numFmtId="4" fontId="40" fillId="0" borderId="10" xfId="42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40" fillId="13" borderId="12" xfId="0" applyFont="1" applyFill="1" applyBorder="1" applyAlignment="1">
      <alignment horizontal="center"/>
    </xf>
    <xf numFmtId="0" fontId="40" fillId="13" borderId="13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166" fontId="40" fillId="0" borderId="0" xfId="0" applyNumberFormat="1" applyFont="1" applyAlignment="1">
      <alignment/>
    </xf>
    <xf numFmtId="4" fontId="40" fillId="35" borderId="0" xfId="0" applyNumberFormat="1" applyFont="1" applyFill="1" applyAlignment="1">
      <alignment/>
    </xf>
    <xf numFmtId="0" fontId="40" fillId="5" borderId="10" xfId="0" applyFont="1" applyFill="1" applyBorder="1" applyAlignment="1">
      <alignment horizontal="center"/>
    </xf>
    <xf numFmtId="0" fontId="40" fillId="5" borderId="12" xfId="0" applyFont="1" applyFill="1" applyBorder="1" applyAlignment="1">
      <alignment horizontal="center"/>
    </xf>
    <xf numFmtId="0" fontId="40" fillId="5" borderId="13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43" fontId="40" fillId="13" borderId="12" xfId="42" applyFont="1" applyFill="1" applyBorder="1" applyAlignment="1">
      <alignment horizontal="center"/>
    </xf>
    <xf numFmtId="43" fontId="40" fillId="13" borderId="13" xfId="42" applyFont="1" applyFill="1" applyBorder="1" applyAlignment="1">
      <alignment horizontal="center"/>
    </xf>
    <xf numFmtId="43" fontId="40" fillId="33" borderId="10" xfId="42" applyFont="1" applyFill="1" applyBorder="1" applyAlignment="1">
      <alignment horizontal="center"/>
    </xf>
    <xf numFmtId="43" fontId="40" fillId="33" borderId="12" xfId="42" applyFont="1" applyFill="1" applyBorder="1" applyAlignment="1">
      <alignment horizontal="center"/>
    </xf>
    <xf numFmtId="43" fontId="40" fillId="33" borderId="13" xfId="42" applyFont="1" applyFill="1" applyBorder="1" applyAlignment="1">
      <alignment horizontal="center"/>
    </xf>
    <xf numFmtId="43" fontId="40" fillId="34" borderId="10" xfId="42" applyFont="1" applyFill="1" applyBorder="1" applyAlignment="1">
      <alignment horizontal="center"/>
    </xf>
    <xf numFmtId="43" fontId="40" fillId="34" borderId="12" xfId="42" applyFont="1" applyFill="1" applyBorder="1" applyAlignment="1">
      <alignment horizontal="center"/>
    </xf>
    <xf numFmtId="43" fontId="40" fillId="34" borderId="13" xfId="42" applyFont="1" applyFill="1" applyBorder="1" applyAlignment="1">
      <alignment horizontal="center"/>
    </xf>
    <xf numFmtId="4" fontId="40" fillId="0" borderId="11" xfId="42" applyNumberFormat="1" applyFont="1" applyBorder="1" applyAlignment="1">
      <alignment/>
    </xf>
    <xf numFmtId="43" fontId="40" fillId="13" borderId="12" xfId="42" applyFont="1" applyFill="1" applyBorder="1" applyAlignment="1">
      <alignment/>
    </xf>
    <xf numFmtId="0" fontId="40" fillId="13" borderId="11" xfId="0" applyFont="1" applyFill="1" applyBorder="1" applyAlignment="1">
      <alignment horizontal="center"/>
    </xf>
    <xf numFmtId="43" fontId="40" fillId="13" borderId="11" xfId="42" applyFont="1" applyFill="1" applyBorder="1" applyAlignment="1">
      <alignment horizontal="center"/>
    </xf>
    <xf numFmtId="165" fontId="40" fillId="0" borderId="11" xfId="0" applyNumberFormat="1" applyFont="1" applyBorder="1" applyAlignment="1">
      <alignment/>
    </xf>
    <xf numFmtId="4" fontId="0" fillId="35" borderId="0" xfId="0" applyNumberFormat="1" applyFill="1" applyAlignment="1" applyProtection="1">
      <alignment/>
      <protection locked="0"/>
    </xf>
    <xf numFmtId="165" fontId="40" fillId="35" borderId="0" xfId="0" applyNumberFormat="1" applyFont="1" applyFill="1" applyAlignment="1" applyProtection="1">
      <alignment/>
      <protection locked="0"/>
    </xf>
    <xf numFmtId="4" fontId="40" fillId="35" borderId="0" xfId="0" applyNumberFormat="1" applyFont="1" applyFill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/>
    </xf>
    <xf numFmtId="43" fontId="40" fillId="0" borderId="0" xfId="42" applyFont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166" fontId="40" fillId="0" borderId="0" xfId="0" applyNumberFormat="1" applyFont="1" applyAlignment="1" applyProtection="1">
      <alignment/>
      <protection/>
    </xf>
    <xf numFmtId="0" fontId="41" fillId="0" borderId="11" xfId="0" applyFont="1" applyBorder="1" applyAlignment="1" applyProtection="1">
      <alignment horizontal="center"/>
      <protection/>
    </xf>
    <xf numFmtId="43" fontId="41" fillId="0" borderId="11" xfId="42" applyFont="1" applyBorder="1" applyAlignment="1" applyProtection="1">
      <alignment horizontal="center"/>
      <protection/>
    </xf>
    <xf numFmtId="0" fontId="40" fillId="13" borderId="10" xfId="0" applyFont="1" applyFill="1" applyBorder="1" applyAlignment="1" applyProtection="1">
      <alignment horizontal="center"/>
      <protection/>
    </xf>
    <xf numFmtId="43" fontId="40" fillId="13" borderId="10" xfId="42" applyFont="1" applyFill="1" applyBorder="1" applyAlignment="1" applyProtection="1">
      <alignment horizontal="center"/>
      <protection/>
    </xf>
    <xf numFmtId="165" fontId="40" fillId="0" borderId="10" xfId="0" applyNumberFormat="1" applyFont="1" applyBorder="1" applyAlignment="1" applyProtection="1">
      <alignment/>
      <protection/>
    </xf>
    <xf numFmtId="4" fontId="40" fillId="0" borderId="11" xfId="42" applyNumberFormat="1" applyFont="1" applyBorder="1" applyAlignment="1" applyProtection="1">
      <alignment/>
      <protection/>
    </xf>
    <xf numFmtId="4" fontId="40" fillId="0" borderId="10" xfId="42" applyNumberFormat="1" applyFont="1" applyBorder="1" applyAlignment="1" applyProtection="1">
      <alignment/>
      <protection/>
    </xf>
    <xf numFmtId="4" fontId="40" fillId="0" borderId="10" xfId="0" applyNumberFormat="1" applyFont="1" applyBorder="1" applyAlignme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0" fontId="40" fillId="13" borderId="12" xfId="0" applyFont="1" applyFill="1" applyBorder="1" applyAlignment="1" applyProtection="1">
      <alignment horizontal="center"/>
      <protection/>
    </xf>
    <xf numFmtId="43" fontId="40" fillId="13" borderId="12" xfId="42" applyFont="1" applyFill="1" applyBorder="1" applyAlignment="1" applyProtection="1">
      <alignment horizontal="center"/>
      <protection/>
    </xf>
    <xf numFmtId="43" fontId="40" fillId="0" borderId="0" xfId="42" applyFont="1" applyAlignment="1" applyProtection="1">
      <alignment/>
      <protection/>
    </xf>
    <xf numFmtId="2" fontId="40" fillId="0" borderId="0" xfId="0" applyNumberFormat="1" applyFont="1" applyAlignment="1" applyProtection="1">
      <alignment/>
      <protection/>
    </xf>
    <xf numFmtId="0" fontId="40" fillId="13" borderId="13" xfId="0" applyFont="1" applyFill="1" applyBorder="1" applyAlignment="1" applyProtection="1">
      <alignment horizontal="center"/>
      <protection/>
    </xf>
    <xf numFmtId="43" fontId="40" fillId="13" borderId="13" xfId="42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43" fontId="40" fillId="33" borderId="10" xfId="42" applyFont="1" applyFill="1" applyBorder="1" applyAlignment="1" applyProtection="1">
      <alignment horizontal="center"/>
      <protection/>
    </xf>
    <xf numFmtId="0" fontId="40" fillId="33" borderId="12" xfId="0" applyFont="1" applyFill="1" applyBorder="1" applyAlignment="1" applyProtection="1">
      <alignment horizontal="center"/>
      <protection/>
    </xf>
    <xf numFmtId="43" fontId="40" fillId="33" borderId="12" xfId="42" applyFont="1" applyFill="1" applyBorder="1" applyAlignment="1" applyProtection="1">
      <alignment horizontal="center"/>
      <protection/>
    </xf>
    <xf numFmtId="0" fontId="40" fillId="33" borderId="13" xfId="0" applyFont="1" applyFill="1" applyBorder="1" applyAlignment="1" applyProtection="1">
      <alignment horizontal="center"/>
      <protection/>
    </xf>
    <xf numFmtId="43" fontId="40" fillId="33" borderId="13" xfId="42" applyFont="1" applyFill="1" applyBorder="1" applyAlignment="1" applyProtection="1">
      <alignment horizontal="center"/>
      <protection/>
    </xf>
    <xf numFmtId="0" fontId="40" fillId="34" borderId="10" xfId="0" applyFont="1" applyFill="1" applyBorder="1" applyAlignment="1" applyProtection="1">
      <alignment horizontal="center"/>
      <protection/>
    </xf>
    <xf numFmtId="43" fontId="40" fillId="34" borderId="10" xfId="42" applyFont="1" applyFill="1" applyBorder="1" applyAlignment="1" applyProtection="1">
      <alignment horizontal="center"/>
      <protection/>
    </xf>
    <xf numFmtId="0" fontId="40" fillId="34" borderId="12" xfId="0" applyFont="1" applyFill="1" applyBorder="1" applyAlignment="1" applyProtection="1">
      <alignment horizontal="center"/>
      <protection/>
    </xf>
    <xf numFmtId="43" fontId="40" fillId="34" borderId="12" xfId="42" applyFont="1" applyFill="1" applyBorder="1" applyAlignment="1" applyProtection="1">
      <alignment horizontal="center"/>
      <protection/>
    </xf>
    <xf numFmtId="0" fontId="40" fillId="34" borderId="13" xfId="0" applyFont="1" applyFill="1" applyBorder="1" applyAlignment="1" applyProtection="1">
      <alignment horizontal="center"/>
      <protection/>
    </xf>
    <xf numFmtId="43" fontId="40" fillId="34" borderId="13" xfId="42" applyFont="1" applyFill="1" applyBorder="1" applyAlignment="1" applyProtection="1">
      <alignment horizontal="center"/>
      <protection/>
    </xf>
    <xf numFmtId="0" fontId="40" fillId="5" borderId="10" xfId="0" applyFont="1" applyFill="1" applyBorder="1" applyAlignment="1" applyProtection="1">
      <alignment horizontal="center"/>
      <protection/>
    </xf>
    <xf numFmtId="43" fontId="40" fillId="5" borderId="10" xfId="42" applyFont="1" applyFill="1" applyBorder="1" applyAlignment="1" applyProtection="1">
      <alignment horizontal="center"/>
      <protection/>
    </xf>
    <xf numFmtId="0" fontId="40" fillId="5" borderId="12" xfId="0" applyFont="1" applyFill="1" applyBorder="1" applyAlignment="1" applyProtection="1">
      <alignment horizontal="center"/>
      <protection/>
    </xf>
    <xf numFmtId="43" fontId="40" fillId="5" borderId="12" xfId="42" applyFont="1" applyFill="1" applyBorder="1" applyAlignment="1" applyProtection="1">
      <alignment horizontal="center"/>
      <protection/>
    </xf>
    <xf numFmtId="0" fontId="40" fillId="5" borderId="13" xfId="0" applyFont="1" applyFill="1" applyBorder="1" applyAlignment="1" applyProtection="1">
      <alignment horizontal="center"/>
      <protection/>
    </xf>
    <xf numFmtId="43" fontId="40" fillId="5" borderId="13" xfId="42" applyFont="1" applyFill="1" applyBorder="1" applyAlignment="1" applyProtection="1">
      <alignment horizontal="center"/>
      <protection/>
    </xf>
    <xf numFmtId="0" fontId="40" fillId="36" borderId="12" xfId="0" applyFont="1" applyFill="1" applyBorder="1" applyAlignment="1" applyProtection="1">
      <alignment horizontal="center"/>
      <protection/>
    </xf>
    <xf numFmtId="43" fontId="40" fillId="36" borderId="12" xfId="42" applyFont="1" applyFill="1" applyBorder="1" applyAlignment="1" applyProtection="1">
      <alignment horizontal="center"/>
      <protection/>
    </xf>
    <xf numFmtId="0" fontId="40" fillId="36" borderId="13" xfId="0" applyFont="1" applyFill="1" applyBorder="1" applyAlignment="1" applyProtection="1">
      <alignment horizontal="center"/>
      <protection/>
    </xf>
    <xf numFmtId="43" fontId="40" fillId="36" borderId="13" xfId="42" applyFont="1" applyFill="1" applyBorder="1" applyAlignment="1" applyProtection="1">
      <alignment horizontal="center"/>
      <protection/>
    </xf>
    <xf numFmtId="0" fontId="40" fillId="7" borderId="10" xfId="0" applyFont="1" applyFill="1" applyBorder="1" applyAlignment="1" applyProtection="1">
      <alignment horizontal="center"/>
      <protection/>
    </xf>
    <xf numFmtId="0" fontId="40" fillId="7" borderId="12" xfId="0" applyFont="1" applyFill="1" applyBorder="1" applyAlignment="1" applyProtection="1">
      <alignment horizontal="center"/>
      <protection/>
    </xf>
    <xf numFmtId="0" fontId="40" fillId="7" borderId="13" xfId="0" applyFont="1" applyFill="1" applyBorder="1" applyAlignment="1" applyProtection="1">
      <alignment horizontal="center"/>
      <protection/>
    </xf>
    <xf numFmtId="0" fontId="40" fillId="4" borderId="10" xfId="0" applyFont="1" applyFill="1" applyBorder="1" applyAlignment="1" applyProtection="1">
      <alignment horizontal="center"/>
      <protection/>
    </xf>
    <xf numFmtId="0" fontId="40" fillId="4" borderId="12" xfId="0" applyFont="1" applyFill="1" applyBorder="1" applyAlignment="1" applyProtection="1">
      <alignment horizontal="center"/>
      <protection/>
    </xf>
    <xf numFmtId="0" fontId="40" fillId="4" borderId="13" xfId="0" applyFont="1" applyFill="1" applyBorder="1" applyAlignment="1" applyProtection="1">
      <alignment horizontal="center"/>
      <protection/>
    </xf>
    <xf numFmtId="0" fontId="40" fillId="37" borderId="10" xfId="0" applyFont="1" applyFill="1" applyBorder="1" applyAlignment="1" applyProtection="1">
      <alignment horizontal="center"/>
      <protection/>
    </xf>
    <xf numFmtId="0" fontId="40" fillId="37" borderId="12" xfId="0" applyFont="1" applyFill="1" applyBorder="1" applyAlignment="1" applyProtection="1">
      <alignment horizontal="center"/>
      <protection/>
    </xf>
    <xf numFmtId="0" fontId="40" fillId="37" borderId="13" xfId="0" applyFont="1" applyFill="1" applyBorder="1" applyAlignment="1" applyProtection="1">
      <alignment horizontal="center"/>
      <protection/>
    </xf>
    <xf numFmtId="0" fontId="40" fillId="38" borderId="10" xfId="0" applyFont="1" applyFill="1" applyBorder="1" applyAlignment="1" applyProtection="1">
      <alignment horizontal="center"/>
      <protection/>
    </xf>
    <xf numFmtId="0" fontId="40" fillId="38" borderId="12" xfId="0" applyFont="1" applyFill="1" applyBorder="1" applyAlignment="1" applyProtection="1">
      <alignment horizontal="center"/>
      <protection/>
    </xf>
    <xf numFmtId="0" fontId="40" fillId="38" borderId="13" xfId="0" applyFont="1" applyFill="1" applyBorder="1" applyAlignment="1" applyProtection="1">
      <alignment horizontal="center"/>
      <protection/>
    </xf>
    <xf numFmtId="0" fontId="40" fillId="39" borderId="10" xfId="0" applyFont="1" applyFill="1" applyBorder="1" applyAlignment="1" applyProtection="1">
      <alignment horizontal="center"/>
      <protection/>
    </xf>
    <xf numFmtId="0" fontId="40" fillId="39" borderId="12" xfId="0" applyFont="1" applyFill="1" applyBorder="1" applyAlignment="1" applyProtection="1">
      <alignment horizontal="center"/>
      <protection/>
    </xf>
    <xf numFmtId="0" fontId="40" fillId="39" borderId="13" xfId="0" applyFont="1" applyFill="1" applyBorder="1" applyAlignment="1" applyProtection="1">
      <alignment horizontal="center"/>
      <protection/>
    </xf>
    <xf numFmtId="169" fontId="40" fillId="35" borderId="0" xfId="0" applyNumberFormat="1" applyFont="1" applyFill="1" applyAlignment="1" applyProtection="1">
      <alignment/>
      <protection locked="0"/>
    </xf>
    <xf numFmtId="4" fontId="40" fillId="0" borderId="10" xfId="42" applyNumberFormat="1" applyFont="1" applyBorder="1" applyAlignment="1" applyProtection="1">
      <alignment/>
      <protection locked="0"/>
    </xf>
    <xf numFmtId="4" fontId="40" fillId="0" borderId="12" xfId="42" applyNumberFormat="1" applyFont="1" applyBorder="1" applyAlignment="1" applyProtection="1">
      <alignment/>
      <protection locked="0"/>
    </xf>
    <xf numFmtId="4" fontId="40" fillId="0" borderId="13" xfId="42" applyNumberFormat="1" applyFont="1" applyBorder="1" applyAlignment="1" applyProtection="1">
      <alignment/>
      <protection locked="0"/>
    </xf>
    <xf numFmtId="4" fontId="0" fillId="35" borderId="0" xfId="0" applyNumberFormat="1" applyFill="1" applyAlignment="1" applyProtection="1">
      <alignment/>
      <protection/>
    </xf>
    <xf numFmtId="169" fontId="40" fillId="35" borderId="0" xfId="0" applyNumberFormat="1" applyFont="1" applyFill="1" applyAlignment="1" applyProtection="1">
      <alignment/>
      <protection/>
    </xf>
    <xf numFmtId="165" fontId="40" fillId="35" borderId="0" xfId="0" applyNumberFormat="1" applyFont="1" applyFill="1" applyAlignment="1" applyProtection="1">
      <alignment/>
      <protection/>
    </xf>
    <xf numFmtId="166" fontId="40" fillId="0" borderId="12" xfId="0" applyNumberFormat="1" applyFont="1" applyBorder="1" applyAlignment="1" applyProtection="1">
      <alignment/>
      <protection hidden="1"/>
    </xf>
    <xf numFmtId="4" fontId="40" fillId="0" borderId="12" xfId="42" applyNumberFormat="1" applyFont="1" applyBorder="1" applyAlignment="1" applyProtection="1">
      <alignment/>
      <protection hidden="1"/>
    </xf>
    <xf numFmtId="4" fontId="40" fillId="0" borderId="10" xfId="42" applyNumberFormat="1" applyFont="1" applyBorder="1" applyAlignment="1" applyProtection="1">
      <alignment/>
      <protection hidden="1"/>
    </xf>
    <xf numFmtId="166" fontId="40" fillId="0" borderId="13" xfId="0" applyNumberFormat="1" applyFont="1" applyBorder="1" applyAlignment="1" applyProtection="1">
      <alignment/>
      <protection hidden="1"/>
    </xf>
    <xf numFmtId="4" fontId="40" fillId="0" borderId="13" xfId="42" applyNumberFormat="1" applyFont="1" applyBorder="1" applyAlignment="1" applyProtection="1">
      <alignment/>
      <protection hidden="1"/>
    </xf>
    <xf numFmtId="166" fontId="40" fillId="0" borderId="10" xfId="0" applyNumberFormat="1" applyFont="1" applyBorder="1" applyAlignment="1" applyProtection="1">
      <alignment/>
      <protection hidden="1"/>
    </xf>
    <xf numFmtId="4" fontId="40" fillId="0" borderId="10" xfId="0" applyNumberFormat="1" applyFont="1" applyBorder="1" applyAlignment="1" applyProtection="1">
      <alignment/>
      <protection hidden="1"/>
    </xf>
    <xf numFmtId="4" fontId="40" fillId="0" borderId="12" xfId="0" applyNumberFormat="1" applyFont="1" applyBorder="1" applyAlignment="1" applyProtection="1">
      <alignment/>
      <protection hidden="1"/>
    </xf>
    <xf numFmtId="4" fontId="40" fillId="0" borderId="13" xfId="0" applyNumberFormat="1" applyFont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 horizontal="center"/>
      <protection hidden="1"/>
    </xf>
    <xf numFmtId="166" fontId="41" fillId="36" borderId="0" xfId="0" applyNumberFormat="1" applyFont="1" applyFill="1" applyAlignment="1" applyProtection="1">
      <alignment horizontal="center"/>
      <protection hidden="1"/>
    </xf>
    <xf numFmtId="0" fontId="41" fillId="36" borderId="0" xfId="0" applyFont="1" applyFill="1" applyAlignment="1" applyProtection="1">
      <alignment horizontal="center"/>
      <protection hidden="1"/>
    </xf>
    <xf numFmtId="166" fontId="40" fillId="0" borderId="0" xfId="0" applyNumberFormat="1" applyFont="1" applyAlignment="1" applyProtection="1">
      <alignment/>
      <protection hidden="1"/>
    </xf>
    <xf numFmtId="4" fontId="41" fillId="36" borderId="0" xfId="0" applyNumberFormat="1" applyFont="1" applyFill="1" applyAlignment="1" applyProtection="1">
      <alignment/>
      <protection hidden="1"/>
    </xf>
    <xf numFmtId="4" fontId="42" fillId="36" borderId="0" xfId="0" applyNumberFormat="1" applyFont="1" applyFill="1" applyAlignment="1" applyProtection="1">
      <alignment/>
      <protection hidden="1"/>
    </xf>
    <xf numFmtId="0" fontId="43" fillId="4" borderId="10" xfId="0" applyFont="1" applyFill="1" applyBorder="1" applyAlignment="1" applyProtection="1">
      <alignment horizontal="center" vertical="center" wrapText="1"/>
      <protection/>
    </xf>
    <xf numFmtId="0" fontId="43" fillId="4" borderId="12" xfId="0" applyFont="1" applyFill="1" applyBorder="1" applyAlignment="1" applyProtection="1">
      <alignment horizontal="center" vertical="center" wrapText="1"/>
      <protection/>
    </xf>
    <xf numFmtId="0" fontId="43" fillId="4" borderId="13" xfId="0" applyFont="1" applyFill="1" applyBorder="1" applyAlignment="1" applyProtection="1">
      <alignment horizontal="center" vertical="center" wrapText="1"/>
      <protection/>
    </xf>
    <xf numFmtId="0" fontId="43" fillId="39" borderId="10" xfId="0" applyFont="1" applyFill="1" applyBorder="1" applyAlignment="1" applyProtection="1">
      <alignment horizontal="center" vertical="center" wrapText="1"/>
      <protection/>
    </xf>
    <xf numFmtId="0" fontId="43" fillId="39" borderId="12" xfId="0" applyFont="1" applyFill="1" applyBorder="1" applyAlignment="1" applyProtection="1">
      <alignment horizontal="center" vertical="center" wrapText="1"/>
      <protection/>
    </xf>
    <xf numFmtId="0" fontId="43" fillId="39" borderId="13" xfId="0" applyFont="1" applyFill="1" applyBorder="1" applyAlignment="1" applyProtection="1">
      <alignment horizontal="center" vertical="center" wrapText="1"/>
      <protection/>
    </xf>
    <xf numFmtId="0" fontId="43" fillId="38" borderId="10" xfId="0" applyFont="1" applyFill="1" applyBorder="1" applyAlignment="1" applyProtection="1">
      <alignment horizontal="center" vertical="center" wrapText="1"/>
      <protection/>
    </xf>
    <xf numFmtId="0" fontId="43" fillId="38" borderId="12" xfId="0" applyFont="1" applyFill="1" applyBorder="1" applyAlignment="1" applyProtection="1">
      <alignment horizontal="center" vertical="center" wrapText="1"/>
      <protection/>
    </xf>
    <xf numFmtId="0" fontId="43" fillId="38" borderId="13" xfId="0" applyFont="1" applyFill="1" applyBorder="1" applyAlignment="1" applyProtection="1">
      <alignment horizontal="center" vertical="center" wrapText="1"/>
      <protection/>
    </xf>
    <xf numFmtId="0" fontId="43" fillId="37" borderId="10" xfId="0" applyFont="1" applyFill="1" applyBorder="1" applyAlignment="1" applyProtection="1">
      <alignment horizontal="center" vertical="center" wrapText="1"/>
      <protection/>
    </xf>
    <xf numFmtId="0" fontId="43" fillId="37" borderId="12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3" fillId="13" borderId="10" xfId="0" applyFont="1" applyFill="1" applyBorder="1" applyAlignment="1" applyProtection="1">
      <alignment horizontal="center" vertical="center" wrapText="1"/>
      <protection/>
    </xf>
    <xf numFmtId="0" fontId="43" fillId="13" borderId="12" xfId="0" applyFont="1" applyFill="1" applyBorder="1" applyAlignment="1" applyProtection="1">
      <alignment horizontal="center" vertical="center" wrapText="1"/>
      <protection/>
    </xf>
    <xf numFmtId="0" fontId="43" fillId="13" borderId="13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34" borderId="12" xfId="0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 applyProtection="1">
      <alignment horizontal="center" vertical="center" wrapText="1"/>
      <protection/>
    </xf>
    <xf numFmtId="0" fontId="43" fillId="5" borderId="10" xfId="0" applyFont="1" applyFill="1" applyBorder="1" applyAlignment="1" applyProtection="1">
      <alignment horizontal="center" vertical="center" wrapText="1"/>
      <protection/>
    </xf>
    <xf numFmtId="0" fontId="43" fillId="5" borderId="12" xfId="0" applyFont="1" applyFill="1" applyBorder="1" applyAlignment="1" applyProtection="1">
      <alignment horizontal="center" vertical="center" wrapText="1"/>
      <protection/>
    </xf>
    <xf numFmtId="0" fontId="43" fillId="5" borderId="13" xfId="0" applyFont="1" applyFill="1" applyBorder="1" applyAlignment="1" applyProtection="1">
      <alignment horizontal="center" vertical="center" wrapText="1"/>
      <protection/>
    </xf>
    <xf numFmtId="0" fontId="43" fillId="36" borderId="10" xfId="0" applyFont="1" applyFill="1" applyBorder="1" applyAlignment="1" applyProtection="1">
      <alignment horizontal="center" vertical="center" wrapText="1"/>
      <protection/>
    </xf>
    <xf numFmtId="0" fontId="43" fillId="36" borderId="12" xfId="0" applyFont="1" applyFill="1" applyBorder="1" applyAlignment="1" applyProtection="1">
      <alignment horizontal="center" vertical="center" wrapText="1"/>
      <protection/>
    </xf>
    <xf numFmtId="0" fontId="43" fillId="36" borderId="13" xfId="0" applyFont="1" applyFill="1" applyBorder="1" applyAlignment="1" applyProtection="1">
      <alignment horizontal="center" vertical="center" wrapText="1"/>
      <protection/>
    </xf>
    <xf numFmtId="0" fontId="43" fillId="7" borderId="10" xfId="0" applyFont="1" applyFill="1" applyBorder="1" applyAlignment="1" applyProtection="1">
      <alignment horizontal="center" vertical="center" wrapText="1"/>
      <protection/>
    </xf>
    <xf numFmtId="0" fontId="43" fillId="7" borderId="12" xfId="0" applyFont="1" applyFill="1" applyBorder="1" applyAlignment="1" applyProtection="1">
      <alignment horizontal="center" vertical="center" wrapText="1"/>
      <protection/>
    </xf>
    <xf numFmtId="0" fontId="43" fillId="7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merthai.org/debt/index.php?option=com_fireboard&amp;Itemid=10&amp;func=view&amp;catid=2&amp;id=11448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H1" sqref="H1"/>
    </sheetView>
  </sheetViews>
  <sheetFormatPr defaultColWidth="9.140625" defaultRowHeight="15"/>
  <cols>
    <col min="1" max="2" width="6.421875" style="42" customWidth="1"/>
    <col min="3" max="3" width="14.8515625" style="43" hidden="1" customWidth="1"/>
    <col min="4" max="4" width="6.421875" style="42" hidden="1" customWidth="1"/>
    <col min="5" max="5" width="13.57421875" style="44" customWidth="1"/>
    <col min="6" max="9" width="15.7109375" style="44" customWidth="1"/>
    <col min="10" max="10" width="17.28125" style="44" customWidth="1"/>
    <col min="11" max="11" width="15.7109375" style="44" customWidth="1"/>
    <col min="12" max="13" width="9.140625" style="44" customWidth="1"/>
    <col min="14" max="14" width="29.00390625" style="44" bestFit="1" customWidth="1"/>
    <col min="15" max="16384" width="9.140625" style="44" customWidth="1"/>
  </cols>
  <sheetData>
    <row r="1" spans="5:11" ht="15">
      <c r="E1" s="44" t="s">
        <v>1</v>
      </c>
      <c r="G1" s="39">
        <v>123915</v>
      </c>
      <c r="H1" s="114" t="s">
        <v>8</v>
      </c>
      <c r="I1" s="114"/>
      <c r="J1" s="115" t="s">
        <v>18</v>
      </c>
      <c r="K1" s="116" t="s">
        <v>21</v>
      </c>
    </row>
    <row r="2" spans="5:11" ht="15">
      <c r="E2" s="44" t="s">
        <v>0</v>
      </c>
      <c r="G2" s="39">
        <v>70000</v>
      </c>
      <c r="H2" s="114" t="s">
        <v>8</v>
      </c>
      <c r="I2" s="114"/>
      <c r="J2" s="117">
        <f>VLOOKUP(0,C10:E129,3,FALSE)</f>
        <v>42856</v>
      </c>
      <c r="K2" s="118">
        <f>VLOOKUP(0,C10:E129,2,FALSE)</f>
        <v>58</v>
      </c>
    </row>
    <row r="3" spans="5:11" ht="12.75">
      <c r="E3" s="44" t="s">
        <v>2</v>
      </c>
      <c r="G3" s="98">
        <v>0.1</v>
      </c>
      <c r="H3" s="114" t="s">
        <v>9</v>
      </c>
      <c r="I3" s="114"/>
      <c r="J3" s="114"/>
      <c r="K3" s="114"/>
    </row>
    <row r="4" spans="5:15" ht="12.75">
      <c r="E4" s="44" t="s">
        <v>13</v>
      </c>
      <c r="G4" s="40">
        <v>41061</v>
      </c>
      <c r="H4" s="119">
        <f>G4</f>
        <v>41061</v>
      </c>
      <c r="I4" s="114"/>
      <c r="J4" s="115" t="s">
        <v>25</v>
      </c>
      <c r="K4" s="120">
        <f>SUM(I10:I129)</f>
        <v>149867</v>
      </c>
      <c r="O4" s="45"/>
    </row>
    <row r="5" spans="5:11" ht="12.75">
      <c r="E5" s="44" t="s">
        <v>22</v>
      </c>
      <c r="G5" s="40">
        <v>41122</v>
      </c>
      <c r="H5" s="119">
        <f>G5</f>
        <v>41122</v>
      </c>
      <c r="I5" s="114"/>
      <c r="J5" s="115" t="s">
        <v>24</v>
      </c>
      <c r="K5" s="121">
        <f>SUM(H10:H129)</f>
        <v>25951.90355300419</v>
      </c>
    </row>
    <row r="6" spans="5:11" ht="12.75">
      <c r="E6" s="44" t="s">
        <v>10</v>
      </c>
      <c r="G6" s="41">
        <v>2600</v>
      </c>
      <c r="H6" s="114" t="s">
        <v>8</v>
      </c>
      <c r="I6" s="114"/>
      <c r="J6" s="114"/>
      <c r="K6" s="114"/>
    </row>
    <row r="8" spans="1:11" s="42" customFormat="1" ht="12.75">
      <c r="A8" s="46" t="s">
        <v>26</v>
      </c>
      <c r="B8" s="46" t="s">
        <v>7</v>
      </c>
      <c r="C8" s="47"/>
      <c r="D8" s="46"/>
      <c r="E8" s="46" t="s">
        <v>17</v>
      </c>
      <c r="F8" s="46" t="s">
        <v>3</v>
      </c>
      <c r="G8" s="46" t="s">
        <v>0</v>
      </c>
      <c r="H8" s="46" t="s">
        <v>2</v>
      </c>
      <c r="I8" s="46" t="s">
        <v>4</v>
      </c>
      <c r="J8" s="46" t="s">
        <v>5</v>
      </c>
      <c r="K8" s="46" t="s">
        <v>6</v>
      </c>
    </row>
    <row r="9" spans="1:19" ht="12.75" hidden="1">
      <c r="A9" s="48"/>
      <c r="B9" s="48">
        <v>0</v>
      </c>
      <c r="C9" s="49">
        <f>J9</f>
        <v>123915</v>
      </c>
      <c r="D9" s="48">
        <v>0</v>
      </c>
      <c r="E9" s="50">
        <f>G4</f>
        <v>41061</v>
      </c>
      <c r="F9" s="51">
        <f>G1</f>
        <v>123915</v>
      </c>
      <c r="G9" s="51">
        <f>G2</f>
        <v>70000</v>
      </c>
      <c r="H9" s="51">
        <v>0</v>
      </c>
      <c r="I9" s="52">
        <v>0</v>
      </c>
      <c r="J9" s="53">
        <f aca="true" t="shared" si="0" ref="J9:J40">F9-I9+H9</f>
        <v>123915</v>
      </c>
      <c r="K9" s="53">
        <f aca="true" t="shared" si="1" ref="K9:K40">IF(J9&gt;G9,G9,J9)</f>
        <v>70000</v>
      </c>
      <c r="L9" s="54"/>
      <c r="M9" s="54"/>
      <c r="N9" s="54"/>
      <c r="O9" s="54"/>
      <c r="P9" s="54"/>
      <c r="Q9" s="54"/>
      <c r="R9" s="54"/>
      <c r="S9" s="54"/>
    </row>
    <row r="10" spans="1:19" ht="12.75">
      <c r="A10" s="134">
        <v>1</v>
      </c>
      <c r="B10" s="48">
        <v>1</v>
      </c>
      <c r="C10" s="49">
        <f aca="true" t="shared" si="2" ref="C10:C27">J10</f>
        <v>122484.86301369863</v>
      </c>
      <c r="D10" s="48">
        <f>B10</f>
        <v>1</v>
      </c>
      <c r="E10" s="110">
        <f>G5</f>
        <v>41122</v>
      </c>
      <c r="F10" s="106">
        <f>IF(J9&gt;=0,J9,0)</f>
        <v>123915</v>
      </c>
      <c r="G10" s="106">
        <f>IF(K9&gt;=0,K9,0)</f>
        <v>70000</v>
      </c>
      <c r="H10" s="106">
        <f>G10*G3*(E10-G4)/365</f>
        <v>1169.86301369863</v>
      </c>
      <c r="I10" s="107">
        <f aca="true" t="shared" si="3" ref="I10:I41">IF(F10&lt;$G$6,ROUNDUP(F10+F10*$G$3/12,0),$G$6)</f>
        <v>2600</v>
      </c>
      <c r="J10" s="111">
        <f t="shared" si="0"/>
        <v>122484.86301369863</v>
      </c>
      <c r="K10" s="111">
        <f t="shared" si="1"/>
        <v>70000</v>
      </c>
      <c r="L10" s="54"/>
      <c r="M10" s="54"/>
      <c r="N10" s="54"/>
      <c r="O10" s="54"/>
      <c r="P10" s="54"/>
      <c r="Q10" s="54"/>
      <c r="R10" s="54"/>
      <c r="S10" s="54"/>
    </row>
    <row r="11" spans="1:19" ht="12.75">
      <c r="A11" s="135"/>
      <c r="B11" s="55">
        <v>2</v>
      </c>
      <c r="C11" s="56">
        <f t="shared" si="2"/>
        <v>120468.19634703196</v>
      </c>
      <c r="D11" s="55">
        <f aca="true" t="shared" si="4" ref="D11:D74">B11</f>
        <v>2</v>
      </c>
      <c r="E11" s="105">
        <f>EOMONTH(E10,0)+DAY(E10)</f>
        <v>41153</v>
      </c>
      <c r="F11" s="106">
        <f>IF(J10&gt;=0,J10,0)</f>
        <v>122484.86301369863</v>
      </c>
      <c r="G11" s="106">
        <f>IF(K10&gt;=0,K10,0)</f>
        <v>70000</v>
      </c>
      <c r="H11" s="106">
        <f aca="true" t="shared" si="5" ref="H11:H42">IF(B11=1,0,G11*$G$3/12)</f>
        <v>583.3333333333334</v>
      </c>
      <c r="I11" s="106">
        <f t="shared" si="3"/>
        <v>2600</v>
      </c>
      <c r="J11" s="112">
        <f t="shared" si="0"/>
        <v>120468.19634703196</v>
      </c>
      <c r="K11" s="112">
        <f t="shared" si="1"/>
        <v>70000</v>
      </c>
      <c r="L11" s="54"/>
      <c r="M11" s="54"/>
      <c r="N11" s="54"/>
      <c r="O11" s="54"/>
      <c r="P11" s="54"/>
      <c r="Q11" s="54"/>
      <c r="R11" s="54"/>
      <c r="S11" s="54"/>
    </row>
    <row r="12" spans="1:19" ht="12.75">
      <c r="A12" s="135"/>
      <c r="B12" s="55">
        <v>3</v>
      </c>
      <c r="C12" s="56">
        <f t="shared" si="2"/>
        <v>118451.52968036529</v>
      </c>
      <c r="D12" s="55">
        <f t="shared" si="4"/>
        <v>3</v>
      </c>
      <c r="E12" s="105">
        <f aca="true" t="shared" si="6" ref="E12:E75">EOMONTH(E11,0)+DAY(E11)</f>
        <v>41183</v>
      </c>
      <c r="F12" s="106">
        <f aca="true" t="shared" si="7" ref="F12:F45">IF(J11&gt;=0,J11,0)</f>
        <v>120468.19634703196</v>
      </c>
      <c r="G12" s="106">
        <f aca="true" t="shared" si="8" ref="G12:G45">IF(K11&gt;=0,K11,0)</f>
        <v>70000</v>
      </c>
      <c r="H12" s="106">
        <f t="shared" si="5"/>
        <v>583.3333333333334</v>
      </c>
      <c r="I12" s="106">
        <f t="shared" si="3"/>
        <v>2600</v>
      </c>
      <c r="J12" s="112">
        <f t="shared" si="0"/>
        <v>118451.52968036529</v>
      </c>
      <c r="K12" s="112">
        <f t="shared" si="1"/>
        <v>70000</v>
      </c>
      <c r="L12" s="57"/>
      <c r="M12" s="57"/>
      <c r="N12" s="57"/>
      <c r="O12" s="57"/>
      <c r="P12" s="57"/>
      <c r="Q12" s="57"/>
      <c r="R12" s="57"/>
      <c r="S12" s="57"/>
    </row>
    <row r="13" spans="1:19" ht="12.75">
      <c r="A13" s="135"/>
      <c r="B13" s="55">
        <v>4</v>
      </c>
      <c r="C13" s="56">
        <f t="shared" si="2"/>
        <v>116434.86301369862</v>
      </c>
      <c r="D13" s="55">
        <f t="shared" si="4"/>
        <v>4</v>
      </c>
      <c r="E13" s="105">
        <f t="shared" si="6"/>
        <v>41214</v>
      </c>
      <c r="F13" s="106">
        <f t="shared" si="7"/>
        <v>118451.52968036529</v>
      </c>
      <c r="G13" s="106">
        <f t="shared" si="8"/>
        <v>70000</v>
      </c>
      <c r="H13" s="106">
        <f t="shared" si="5"/>
        <v>583.3333333333334</v>
      </c>
      <c r="I13" s="106">
        <f t="shared" si="3"/>
        <v>2600</v>
      </c>
      <c r="J13" s="112">
        <f t="shared" si="0"/>
        <v>116434.86301369862</v>
      </c>
      <c r="K13" s="112">
        <f t="shared" si="1"/>
        <v>70000</v>
      </c>
      <c r="L13" s="58"/>
      <c r="M13" s="58"/>
      <c r="N13" s="58"/>
      <c r="O13" s="58"/>
      <c r="P13" s="58"/>
      <c r="Q13" s="58"/>
      <c r="R13" s="58"/>
      <c r="S13" s="58"/>
    </row>
    <row r="14" spans="1:19" ht="12.75">
      <c r="A14" s="135"/>
      <c r="B14" s="55">
        <v>5</v>
      </c>
      <c r="C14" s="56">
        <f t="shared" si="2"/>
        <v>114418.19634703195</v>
      </c>
      <c r="D14" s="55">
        <f t="shared" si="4"/>
        <v>5</v>
      </c>
      <c r="E14" s="105">
        <f t="shared" si="6"/>
        <v>41244</v>
      </c>
      <c r="F14" s="106">
        <f t="shared" si="7"/>
        <v>116434.86301369862</v>
      </c>
      <c r="G14" s="106">
        <f t="shared" si="8"/>
        <v>70000</v>
      </c>
      <c r="H14" s="106">
        <f t="shared" si="5"/>
        <v>583.3333333333334</v>
      </c>
      <c r="I14" s="106">
        <f t="shared" si="3"/>
        <v>2600</v>
      </c>
      <c r="J14" s="112">
        <f t="shared" si="0"/>
        <v>114418.19634703195</v>
      </c>
      <c r="K14" s="112">
        <f t="shared" si="1"/>
        <v>70000</v>
      </c>
      <c r="L14" s="54"/>
      <c r="M14" s="54"/>
      <c r="N14" s="54"/>
      <c r="O14" s="54"/>
      <c r="P14" s="54"/>
      <c r="Q14" s="54"/>
      <c r="R14" s="54"/>
      <c r="S14" s="54"/>
    </row>
    <row r="15" spans="1:19" ht="12.75">
      <c r="A15" s="135"/>
      <c r="B15" s="55">
        <v>6</v>
      </c>
      <c r="C15" s="56">
        <f t="shared" si="2"/>
        <v>112401.52968036527</v>
      </c>
      <c r="D15" s="55">
        <f t="shared" si="4"/>
        <v>6</v>
      </c>
      <c r="E15" s="105">
        <f t="shared" si="6"/>
        <v>41275</v>
      </c>
      <c r="F15" s="106">
        <f t="shared" si="7"/>
        <v>114418.19634703195</v>
      </c>
      <c r="G15" s="106">
        <f t="shared" si="8"/>
        <v>70000</v>
      </c>
      <c r="H15" s="106">
        <f t="shared" si="5"/>
        <v>583.3333333333334</v>
      </c>
      <c r="I15" s="106">
        <f t="shared" si="3"/>
        <v>2600</v>
      </c>
      <c r="J15" s="112">
        <f t="shared" si="0"/>
        <v>112401.52968036527</v>
      </c>
      <c r="K15" s="112">
        <f t="shared" si="1"/>
        <v>70000</v>
      </c>
      <c r="L15" s="58"/>
      <c r="M15" s="58"/>
      <c r="N15" s="58"/>
      <c r="O15" s="58"/>
      <c r="P15" s="58"/>
      <c r="Q15" s="58"/>
      <c r="R15" s="58"/>
      <c r="S15" s="58"/>
    </row>
    <row r="16" spans="1:11" ht="12.75">
      <c r="A16" s="135"/>
      <c r="B16" s="55">
        <v>7</v>
      </c>
      <c r="C16" s="56">
        <f t="shared" si="2"/>
        <v>110384.8630136986</v>
      </c>
      <c r="D16" s="55">
        <f t="shared" si="4"/>
        <v>7</v>
      </c>
      <c r="E16" s="105">
        <f t="shared" si="6"/>
        <v>41306</v>
      </c>
      <c r="F16" s="106">
        <f t="shared" si="7"/>
        <v>112401.52968036527</v>
      </c>
      <c r="G16" s="106">
        <f t="shared" si="8"/>
        <v>70000</v>
      </c>
      <c r="H16" s="106">
        <f t="shared" si="5"/>
        <v>583.3333333333334</v>
      </c>
      <c r="I16" s="106">
        <f t="shared" si="3"/>
        <v>2600</v>
      </c>
      <c r="J16" s="112">
        <f t="shared" si="0"/>
        <v>110384.8630136986</v>
      </c>
      <c r="K16" s="112">
        <f t="shared" si="1"/>
        <v>70000</v>
      </c>
    </row>
    <row r="17" spans="1:11" ht="12.75">
      <c r="A17" s="135"/>
      <c r="B17" s="55">
        <v>8</v>
      </c>
      <c r="C17" s="56">
        <f t="shared" si="2"/>
        <v>108368.19634703193</v>
      </c>
      <c r="D17" s="55">
        <f t="shared" si="4"/>
        <v>8</v>
      </c>
      <c r="E17" s="105">
        <f t="shared" si="6"/>
        <v>41334</v>
      </c>
      <c r="F17" s="106">
        <f t="shared" si="7"/>
        <v>110384.8630136986</v>
      </c>
      <c r="G17" s="106">
        <f t="shared" si="8"/>
        <v>70000</v>
      </c>
      <c r="H17" s="106">
        <f t="shared" si="5"/>
        <v>583.3333333333334</v>
      </c>
      <c r="I17" s="106">
        <f t="shared" si="3"/>
        <v>2600</v>
      </c>
      <c r="J17" s="112">
        <f t="shared" si="0"/>
        <v>108368.19634703193</v>
      </c>
      <c r="K17" s="112">
        <f t="shared" si="1"/>
        <v>70000</v>
      </c>
    </row>
    <row r="18" spans="1:11" ht="12.75">
      <c r="A18" s="135"/>
      <c r="B18" s="55">
        <v>9</v>
      </c>
      <c r="C18" s="56">
        <f t="shared" si="2"/>
        <v>106351.52968036526</v>
      </c>
      <c r="D18" s="55">
        <f t="shared" si="4"/>
        <v>9</v>
      </c>
      <c r="E18" s="105">
        <f t="shared" si="6"/>
        <v>41365</v>
      </c>
      <c r="F18" s="106">
        <f t="shared" si="7"/>
        <v>108368.19634703193</v>
      </c>
      <c r="G18" s="106">
        <f t="shared" si="8"/>
        <v>70000</v>
      </c>
      <c r="H18" s="106">
        <f t="shared" si="5"/>
        <v>583.3333333333334</v>
      </c>
      <c r="I18" s="106">
        <f t="shared" si="3"/>
        <v>2600</v>
      </c>
      <c r="J18" s="112">
        <f t="shared" si="0"/>
        <v>106351.52968036526</v>
      </c>
      <c r="K18" s="112">
        <f t="shared" si="1"/>
        <v>70000</v>
      </c>
    </row>
    <row r="19" spans="1:11" ht="12.75">
      <c r="A19" s="135"/>
      <c r="B19" s="55">
        <v>10</v>
      </c>
      <c r="C19" s="56">
        <f t="shared" si="2"/>
        <v>104334.86301369859</v>
      </c>
      <c r="D19" s="55">
        <f t="shared" si="4"/>
        <v>10</v>
      </c>
      <c r="E19" s="105">
        <f t="shared" si="6"/>
        <v>41395</v>
      </c>
      <c r="F19" s="106">
        <f t="shared" si="7"/>
        <v>106351.52968036526</v>
      </c>
      <c r="G19" s="106">
        <f t="shared" si="8"/>
        <v>70000</v>
      </c>
      <c r="H19" s="106">
        <f t="shared" si="5"/>
        <v>583.3333333333334</v>
      </c>
      <c r="I19" s="106">
        <f t="shared" si="3"/>
        <v>2600</v>
      </c>
      <c r="J19" s="112">
        <f t="shared" si="0"/>
        <v>104334.86301369859</v>
      </c>
      <c r="K19" s="112">
        <f t="shared" si="1"/>
        <v>70000</v>
      </c>
    </row>
    <row r="20" spans="1:11" ht="12.75">
      <c r="A20" s="135"/>
      <c r="B20" s="55">
        <v>11</v>
      </c>
      <c r="C20" s="56">
        <f t="shared" si="2"/>
        <v>102318.19634703192</v>
      </c>
      <c r="D20" s="55">
        <f t="shared" si="4"/>
        <v>11</v>
      </c>
      <c r="E20" s="105">
        <f t="shared" si="6"/>
        <v>41426</v>
      </c>
      <c r="F20" s="106">
        <f t="shared" si="7"/>
        <v>104334.86301369859</v>
      </c>
      <c r="G20" s="106">
        <f t="shared" si="8"/>
        <v>70000</v>
      </c>
      <c r="H20" s="106">
        <f t="shared" si="5"/>
        <v>583.3333333333334</v>
      </c>
      <c r="I20" s="106">
        <f t="shared" si="3"/>
        <v>2600</v>
      </c>
      <c r="J20" s="112">
        <f t="shared" si="0"/>
        <v>102318.19634703192</v>
      </c>
      <c r="K20" s="112">
        <f t="shared" si="1"/>
        <v>70000</v>
      </c>
    </row>
    <row r="21" spans="1:11" ht="12.75">
      <c r="A21" s="136"/>
      <c r="B21" s="59">
        <v>12</v>
      </c>
      <c r="C21" s="60">
        <f t="shared" si="2"/>
        <v>100301.52968036525</v>
      </c>
      <c r="D21" s="59">
        <f t="shared" si="4"/>
        <v>12</v>
      </c>
      <c r="E21" s="108">
        <f t="shared" si="6"/>
        <v>41456</v>
      </c>
      <c r="F21" s="109">
        <f t="shared" si="7"/>
        <v>102318.19634703192</v>
      </c>
      <c r="G21" s="109">
        <f t="shared" si="8"/>
        <v>70000</v>
      </c>
      <c r="H21" s="109">
        <f t="shared" si="5"/>
        <v>583.3333333333334</v>
      </c>
      <c r="I21" s="109">
        <f t="shared" si="3"/>
        <v>2600</v>
      </c>
      <c r="J21" s="113">
        <f t="shared" si="0"/>
        <v>100301.52968036525</v>
      </c>
      <c r="K21" s="113">
        <f t="shared" si="1"/>
        <v>70000</v>
      </c>
    </row>
    <row r="22" spans="1:11" ht="12.75">
      <c r="A22" s="137">
        <v>2</v>
      </c>
      <c r="B22" s="61">
        <v>13</v>
      </c>
      <c r="C22" s="62">
        <f t="shared" si="2"/>
        <v>98284.86301369857</v>
      </c>
      <c r="D22" s="61">
        <f t="shared" si="4"/>
        <v>13</v>
      </c>
      <c r="E22" s="110">
        <f t="shared" si="6"/>
        <v>41487</v>
      </c>
      <c r="F22" s="107">
        <f t="shared" si="7"/>
        <v>100301.52968036525</v>
      </c>
      <c r="G22" s="107">
        <f t="shared" si="8"/>
        <v>70000</v>
      </c>
      <c r="H22" s="107">
        <f t="shared" si="5"/>
        <v>583.3333333333334</v>
      </c>
      <c r="I22" s="107">
        <f t="shared" si="3"/>
        <v>2600</v>
      </c>
      <c r="J22" s="111">
        <f t="shared" si="0"/>
        <v>98284.86301369857</v>
      </c>
      <c r="K22" s="111">
        <f t="shared" si="1"/>
        <v>70000</v>
      </c>
    </row>
    <row r="23" spans="1:11" ht="12.75">
      <c r="A23" s="138"/>
      <c r="B23" s="63">
        <v>14</v>
      </c>
      <c r="C23" s="64">
        <f t="shared" si="2"/>
        <v>96268.1963470319</v>
      </c>
      <c r="D23" s="63">
        <f t="shared" si="4"/>
        <v>14</v>
      </c>
      <c r="E23" s="105">
        <f t="shared" si="6"/>
        <v>41518</v>
      </c>
      <c r="F23" s="106">
        <f t="shared" si="7"/>
        <v>98284.86301369857</v>
      </c>
      <c r="G23" s="106">
        <f t="shared" si="8"/>
        <v>70000</v>
      </c>
      <c r="H23" s="106">
        <f t="shared" si="5"/>
        <v>583.3333333333334</v>
      </c>
      <c r="I23" s="106">
        <f t="shared" si="3"/>
        <v>2600</v>
      </c>
      <c r="J23" s="112">
        <f t="shared" si="0"/>
        <v>96268.1963470319</v>
      </c>
      <c r="K23" s="112">
        <f t="shared" si="1"/>
        <v>70000</v>
      </c>
    </row>
    <row r="24" spans="1:11" ht="12.75">
      <c r="A24" s="138"/>
      <c r="B24" s="63">
        <v>15</v>
      </c>
      <c r="C24" s="64">
        <f t="shared" si="2"/>
        <v>94251.52968036523</v>
      </c>
      <c r="D24" s="63">
        <f t="shared" si="4"/>
        <v>15</v>
      </c>
      <c r="E24" s="105">
        <f t="shared" si="6"/>
        <v>41548</v>
      </c>
      <c r="F24" s="106">
        <f t="shared" si="7"/>
        <v>96268.1963470319</v>
      </c>
      <c r="G24" s="106">
        <f t="shared" si="8"/>
        <v>70000</v>
      </c>
      <c r="H24" s="106">
        <f t="shared" si="5"/>
        <v>583.3333333333334</v>
      </c>
      <c r="I24" s="106">
        <f t="shared" si="3"/>
        <v>2600</v>
      </c>
      <c r="J24" s="112">
        <f t="shared" si="0"/>
        <v>94251.52968036523</v>
      </c>
      <c r="K24" s="112">
        <f t="shared" si="1"/>
        <v>70000</v>
      </c>
    </row>
    <row r="25" spans="1:11" ht="12.75">
      <c r="A25" s="138"/>
      <c r="B25" s="63">
        <v>16</v>
      </c>
      <c r="C25" s="64">
        <f t="shared" si="2"/>
        <v>92234.86301369856</v>
      </c>
      <c r="D25" s="63">
        <f t="shared" si="4"/>
        <v>16</v>
      </c>
      <c r="E25" s="105">
        <f t="shared" si="6"/>
        <v>41579</v>
      </c>
      <c r="F25" s="106">
        <f t="shared" si="7"/>
        <v>94251.52968036523</v>
      </c>
      <c r="G25" s="106">
        <f t="shared" si="8"/>
        <v>70000</v>
      </c>
      <c r="H25" s="106">
        <f t="shared" si="5"/>
        <v>583.3333333333334</v>
      </c>
      <c r="I25" s="106">
        <f t="shared" si="3"/>
        <v>2600</v>
      </c>
      <c r="J25" s="112">
        <f t="shared" si="0"/>
        <v>92234.86301369856</v>
      </c>
      <c r="K25" s="112">
        <f t="shared" si="1"/>
        <v>70000</v>
      </c>
    </row>
    <row r="26" spans="1:11" ht="12.75">
      <c r="A26" s="138"/>
      <c r="B26" s="63">
        <v>17</v>
      </c>
      <c r="C26" s="64">
        <f t="shared" si="2"/>
        <v>90218.19634703189</v>
      </c>
      <c r="D26" s="63">
        <f t="shared" si="4"/>
        <v>17</v>
      </c>
      <c r="E26" s="105">
        <f t="shared" si="6"/>
        <v>41609</v>
      </c>
      <c r="F26" s="106">
        <f t="shared" si="7"/>
        <v>92234.86301369856</v>
      </c>
      <c r="G26" s="106">
        <f t="shared" si="8"/>
        <v>70000</v>
      </c>
      <c r="H26" s="106">
        <f t="shared" si="5"/>
        <v>583.3333333333334</v>
      </c>
      <c r="I26" s="106">
        <f t="shared" si="3"/>
        <v>2600</v>
      </c>
      <c r="J26" s="112">
        <f t="shared" si="0"/>
        <v>90218.19634703189</v>
      </c>
      <c r="K26" s="112">
        <f t="shared" si="1"/>
        <v>70000</v>
      </c>
    </row>
    <row r="27" spans="1:11" ht="12.75">
      <c r="A27" s="138"/>
      <c r="B27" s="63">
        <v>18</v>
      </c>
      <c r="C27" s="64">
        <f t="shared" si="2"/>
        <v>88201.52968036522</v>
      </c>
      <c r="D27" s="63">
        <f t="shared" si="4"/>
        <v>18</v>
      </c>
      <c r="E27" s="105">
        <f t="shared" si="6"/>
        <v>41640</v>
      </c>
      <c r="F27" s="106">
        <f t="shared" si="7"/>
        <v>90218.19634703189</v>
      </c>
      <c r="G27" s="106">
        <f t="shared" si="8"/>
        <v>70000</v>
      </c>
      <c r="H27" s="106">
        <f t="shared" si="5"/>
        <v>583.3333333333334</v>
      </c>
      <c r="I27" s="106">
        <f t="shared" si="3"/>
        <v>2600</v>
      </c>
      <c r="J27" s="112">
        <f t="shared" si="0"/>
        <v>88201.52968036522</v>
      </c>
      <c r="K27" s="112">
        <f t="shared" si="1"/>
        <v>70000</v>
      </c>
    </row>
    <row r="28" spans="1:11" ht="12.75">
      <c r="A28" s="138"/>
      <c r="B28" s="63">
        <v>19</v>
      </c>
      <c r="C28" s="64">
        <f>IF(J28&gt;0,J28,0)</f>
        <v>86184.86301369854</v>
      </c>
      <c r="D28" s="63">
        <f t="shared" si="4"/>
        <v>19</v>
      </c>
      <c r="E28" s="105">
        <f t="shared" si="6"/>
        <v>41671</v>
      </c>
      <c r="F28" s="106">
        <f t="shared" si="7"/>
        <v>88201.52968036522</v>
      </c>
      <c r="G28" s="106">
        <f t="shared" si="8"/>
        <v>70000</v>
      </c>
      <c r="H28" s="106">
        <f t="shared" si="5"/>
        <v>583.3333333333334</v>
      </c>
      <c r="I28" s="106">
        <f t="shared" si="3"/>
        <v>2600</v>
      </c>
      <c r="J28" s="112">
        <f t="shared" si="0"/>
        <v>86184.86301369854</v>
      </c>
      <c r="K28" s="112">
        <f t="shared" si="1"/>
        <v>70000</v>
      </c>
    </row>
    <row r="29" spans="1:11" ht="12.75">
      <c r="A29" s="138"/>
      <c r="B29" s="63">
        <v>20</v>
      </c>
      <c r="C29" s="64">
        <f aca="true" t="shared" si="9" ref="C29:C69">IF(J29&gt;0,J29,0)</f>
        <v>84168.19634703187</v>
      </c>
      <c r="D29" s="63">
        <f t="shared" si="4"/>
        <v>20</v>
      </c>
      <c r="E29" s="105">
        <f t="shared" si="6"/>
        <v>41699</v>
      </c>
      <c r="F29" s="106">
        <f t="shared" si="7"/>
        <v>86184.86301369854</v>
      </c>
      <c r="G29" s="106">
        <f t="shared" si="8"/>
        <v>70000</v>
      </c>
      <c r="H29" s="106">
        <f t="shared" si="5"/>
        <v>583.3333333333334</v>
      </c>
      <c r="I29" s="106">
        <f t="shared" si="3"/>
        <v>2600</v>
      </c>
      <c r="J29" s="112">
        <f t="shared" si="0"/>
        <v>84168.19634703187</v>
      </c>
      <c r="K29" s="112">
        <f t="shared" si="1"/>
        <v>70000</v>
      </c>
    </row>
    <row r="30" spans="1:11" ht="12.75">
      <c r="A30" s="138"/>
      <c r="B30" s="63">
        <v>21</v>
      </c>
      <c r="C30" s="64">
        <f t="shared" si="9"/>
        <v>82151.5296803652</v>
      </c>
      <c r="D30" s="63">
        <f t="shared" si="4"/>
        <v>21</v>
      </c>
      <c r="E30" s="105">
        <f t="shared" si="6"/>
        <v>41730</v>
      </c>
      <c r="F30" s="106">
        <f t="shared" si="7"/>
        <v>84168.19634703187</v>
      </c>
      <c r="G30" s="106">
        <f t="shared" si="8"/>
        <v>70000</v>
      </c>
      <c r="H30" s="106">
        <f t="shared" si="5"/>
        <v>583.3333333333334</v>
      </c>
      <c r="I30" s="106">
        <f t="shared" si="3"/>
        <v>2600</v>
      </c>
      <c r="J30" s="112">
        <f t="shared" si="0"/>
        <v>82151.5296803652</v>
      </c>
      <c r="K30" s="112">
        <f t="shared" si="1"/>
        <v>70000</v>
      </c>
    </row>
    <row r="31" spans="1:11" ht="12.75">
      <c r="A31" s="138"/>
      <c r="B31" s="63">
        <v>22</v>
      </c>
      <c r="C31" s="64">
        <f t="shared" si="9"/>
        <v>80134.86301369853</v>
      </c>
      <c r="D31" s="63">
        <f t="shared" si="4"/>
        <v>22</v>
      </c>
      <c r="E31" s="105">
        <f t="shared" si="6"/>
        <v>41760</v>
      </c>
      <c r="F31" s="106">
        <f t="shared" si="7"/>
        <v>82151.5296803652</v>
      </c>
      <c r="G31" s="106">
        <f t="shared" si="8"/>
        <v>70000</v>
      </c>
      <c r="H31" s="106">
        <f t="shared" si="5"/>
        <v>583.3333333333334</v>
      </c>
      <c r="I31" s="106">
        <f t="shared" si="3"/>
        <v>2600</v>
      </c>
      <c r="J31" s="112">
        <f t="shared" si="0"/>
        <v>80134.86301369853</v>
      </c>
      <c r="K31" s="112">
        <f t="shared" si="1"/>
        <v>70000</v>
      </c>
    </row>
    <row r="32" spans="1:11" ht="12.75">
      <c r="A32" s="138"/>
      <c r="B32" s="63">
        <v>23</v>
      </c>
      <c r="C32" s="64">
        <f t="shared" si="9"/>
        <v>78118.19634703186</v>
      </c>
      <c r="D32" s="63">
        <f t="shared" si="4"/>
        <v>23</v>
      </c>
      <c r="E32" s="105">
        <f t="shared" si="6"/>
        <v>41791</v>
      </c>
      <c r="F32" s="106">
        <f t="shared" si="7"/>
        <v>80134.86301369853</v>
      </c>
      <c r="G32" s="106">
        <f t="shared" si="8"/>
        <v>70000</v>
      </c>
      <c r="H32" s="106">
        <f t="shared" si="5"/>
        <v>583.3333333333334</v>
      </c>
      <c r="I32" s="106">
        <f t="shared" si="3"/>
        <v>2600</v>
      </c>
      <c r="J32" s="112">
        <f t="shared" si="0"/>
        <v>78118.19634703186</v>
      </c>
      <c r="K32" s="112">
        <f t="shared" si="1"/>
        <v>70000</v>
      </c>
    </row>
    <row r="33" spans="1:11" ht="12.75">
      <c r="A33" s="139"/>
      <c r="B33" s="65">
        <v>24</v>
      </c>
      <c r="C33" s="66">
        <f t="shared" si="9"/>
        <v>76101.52968036519</v>
      </c>
      <c r="D33" s="65">
        <f t="shared" si="4"/>
        <v>24</v>
      </c>
      <c r="E33" s="108">
        <f t="shared" si="6"/>
        <v>41821</v>
      </c>
      <c r="F33" s="109">
        <f t="shared" si="7"/>
        <v>78118.19634703186</v>
      </c>
      <c r="G33" s="109">
        <f t="shared" si="8"/>
        <v>70000</v>
      </c>
      <c r="H33" s="109">
        <f t="shared" si="5"/>
        <v>583.3333333333334</v>
      </c>
      <c r="I33" s="109">
        <f t="shared" si="3"/>
        <v>2600</v>
      </c>
      <c r="J33" s="113">
        <f t="shared" si="0"/>
        <v>76101.52968036519</v>
      </c>
      <c r="K33" s="113">
        <f t="shared" si="1"/>
        <v>70000</v>
      </c>
    </row>
    <row r="34" spans="1:11" ht="12.75">
      <c r="A34" s="140">
        <v>3</v>
      </c>
      <c r="B34" s="67">
        <v>25</v>
      </c>
      <c r="C34" s="68">
        <f t="shared" si="9"/>
        <v>74084.86301369852</v>
      </c>
      <c r="D34" s="67">
        <f t="shared" si="4"/>
        <v>25</v>
      </c>
      <c r="E34" s="110">
        <f t="shared" si="6"/>
        <v>41852</v>
      </c>
      <c r="F34" s="107">
        <f t="shared" si="7"/>
        <v>76101.52968036519</v>
      </c>
      <c r="G34" s="107">
        <f t="shared" si="8"/>
        <v>70000</v>
      </c>
      <c r="H34" s="107">
        <f t="shared" si="5"/>
        <v>583.3333333333334</v>
      </c>
      <c r="I34" s="107">
        <f t="shared" si="3"/>
        <v>2600</v>
      </c>
      <c r="J34" s="111">
        <f t="shared" si="0"/>
        <v>74084.86301369852</v>
      </c>
      <c r="K34" s="111">
        <f t="shared" si="1"/>
        <v>70000</v>
      </c>
    </row>
    <row r="35" spans="1:11" ht="12.75">
      <c r="A35" s="141"/>
      <c r="B35" s="69">
        <v>26</v>
      </c>
      <c r="C35" s="70">
        <f t="shared" si="9"/>
        <v>72068.19634703184</v>
      </c>
      <c r="D35" s="69">
        <f t="shared" si="4"/>
        <v>26</v>
      </c>
      <c r="E35" s="105">
        <f t="shared" si="6"/>
        <v>41883</v>
      </c>
      <c r="F35" s="106">
        <f t="shared" si="7"/>
        <v>74084.86301369852</v>
      </c>
      <c r="G35" s="106">
        <f t="shared" si="8"/>
        <v>70000</v>
      </c>
      <c r="H35" s="106">
        <f t="shared" si="5"/>
        <v>583.3333333333334</v>
      </c>
      <c r="I35" s="106">
        <f t="shared" si="3"/>
        <v>2600</v>
      </c>
      <c r="J35" s="112">
        <f t="shared" si="0"/>
        <v>72068.19634703184</v>
      </c>
      <c r="K35" s="112">
        <f t="shared" si="1"/>
        <v>70000</v>
      </c>
    </row>
    <row r="36" spans="1:11" ht="12.75">
      <c r="A36" s="141"/>
      <c r="B36" s="69">
        <v>27</v>
      </c>
      <c r="C36" s="70">
        <f t="shared" si="9"/>
        <v>70051.52968036517</v>
      </c>
      <c r="D36" s="69">
        <f t="shared" si="4"/>
        <v>27</v>
      </c>
      <c r="E36" s="105">
        <f t="shared" si="6"/>
        <v>41913</v>
      </c>
      <c r="F36" s="106">
        <f t="shared" si="7"/>
        <v>72068.19634703184</v>
      </c>
      <c r="G36" s="106">
        <f t="shared" si="8"/>
        <v>70000</v>
      </c>
      <c r="H36" s="106">
        <f t="shared" si="5"/>
        <v>583.3333333333334</v>
      </c>
      <c r="I36" s="106">
        <f t="shared" si="3"/>
        <v>2600</v>
      </c>
      <c r="J36" s="112">
        <f t="shared" si="0"/>
        <v>70051.52968036517</v>
      </c>
      <c r="K36" s="112">
        <f t="shared" si="1"/>
        <v>70000</v>
      </c>
    </row>
    <row r="37" spans="1:11" ht="12.75">
      <c r="A37" s="141"/>
      <c r="B37" s="69">
        <v>28</v>
      </c>
      <c r="C37" s="70">
        <f t="shared" si="9"/>
        <v>68034.8630136985</v>
      </c>
      <c r="D37" s="69">
        <f t="shared" si="4"/>
        <v>28</v>
      </c>
      <c r="E37" s="105">
        <f t="shared" si="6"/>
        <v>41944</v>
      </c>
      <c r="F37" s="106">
        <f t="shared" si="7"/>
        <v>70051.52968036517</v>
      </c>
      <c r="G37" s="106">
        <f t="shared" si="8"/>
        <v>70000</v>
      </c>
      <c r="H37" s="106">
        <f t="shared" si="5"/>
        <v>583.3333333333334</v>
      </c>
      <c r="I37" s="106">
        <f t="shared" si="3"/>
        <v>2600</v>
      </c>
      <c r="J37" s="112">
        <f t="shared" si="0"/>
        <v>68034.8630136985</v>
      </c>
      <c r="K37" s="112">
        <f t="shared" si="1"/>
        <v>68034.8630136985</v>
      </c>
    </row>
    <row r="38" spans="1:11" ht="12.75">
      <c r="A38" s="141"/>
      <c r="B38" s="69">
        <v>29</v>
      </c>
      <c r="C38" s="70">
        <f t="shared" si="9"/>
        <v>66001.82020547932</v>
      </c>
      <c r="D38" s="69">
        <f t="shared" si="4"/>
        <v>29</v>
      </c>
      <c r="E38" s="105">
        <f t="shared" si="6"/>
        <v>41974</v>
      </c>
      <c r="F38" s="106">
        <f t="shared" si="7"/>
        <v>68034.8630136985</v>
      </c>
      <c r="G38" s="106">
        <f t="shared" si="8"/>
        <v>68034.8630136985</v>
      </c>
      <c r="H38" s="106">
        <f t="shared" si="5"/>
        <v>566.9571917808208</v>
      </c>
      <c r="I38" s="106">
        <f t="shared" si="3"/>
        <v>2600</v>
      </c>
      <c r="J38" s="112">
        <f t="shared" si="0"/>
        <v>66001.82020547932</v>
      </c>
      <c r="K38" s="112">
        <f t="shared" si="1"/>
        <v>66001.82020547932</v>
      </c>
    </row>
    <row r="39" spans="1:11" ht="12.75">
      <c r="A39" s="141"/>
      <c r="B39" s="69">
        <v>30</v>
      </c>
      <c r="C39" s="70">
        <f t="shared" si="9"/>
        <v>63951.83537385832</v>
      </c>
      <c r="D39" s="69">
        <f t="shared" si="4"/>
        <v>30</v>
      </c>
      <c r="E39" s="105">
        <f t="shared" si="6"/>
        <v>42005</v>
      </c>
      <c r="F39" s="106">
        <f t="shared" si="7"/>
        <v>66001.82020547932</v>
      </c>
      <c r="G39" s="106">
        <f t="shared" si="8"/>
        <v>66001.82020547932</v>
      </c>
      <c r="H39" s="106">
        <f t="shared" si="5"/>
        <v>550.0151683789944</v>
      </c>
      <c r="I39" s="106">
        <f t="shared" si="3"/>
        <v>2600</v>
      </c>
      <c r="J39" s="112">
        <f t="shared" si="0"/>
        <v>63951.83537385832</v>
      </c>
      <c r="K39" s="112">
        <f t="shared" si="1"/>
        <v>63951.83537385832</v>
      </c>
    </row>
    <row r="40" spans="1:11" ht="12.75">
      <c r="A40" s="141"/>
      <c r="B40" s="69">
        <v>31</v>
      </c>
      <c r="C40" s="70">
        <f t="shared" si="9"/>
        <v>61884.76733530714</v>
      </c>
      <c r="D40" s="69">
        <f t="shared" si="4"/>
        <v>31</v>
      </c>
      <c r="E40" s="105">
        <f t="shared" si="6"/>
        <v>42036</v>
      </c>
      <c r="F40" s="106">
        <f t="shared" si="7"/>
        <v>63951.83537385832</v>
      </c>
      <c r="G40" s="106">
        <f t="shared" si="8"/>
        <v>63951.83537385832</v>
      </c>
      <c r="H40" s="106">
        <f t="shared" si="5"/>
        <v>532.9319614488194</v>
      </c>
      <c r="I40" s="106">
        <f t="shared" si="3"/>
        <v>2600</v>
      </c>
      <c r="J40" s="112">
        <f t="shared" si="0"/>
        <v>61884.76733530714</v>
      </c>
      <c r="K40" s="112">
        <f t="shared" si="1"/>
        <v>61884.76733530714</v>
      </c>
    </row>
    <row r="41" spans="1:14" ht="12.75">
      <c r="A41" s="141"/>
      <c r="B41" s="69">
        <v>32</v>
      </c>
      <c r="C41" s="70">
        <f t="shared" si="9"/>
        <v>59800.47372976803</v>
      </c>
      <c r="D41" s="69">
        <f t="shared" si="4"/>
        <v>32</v>
      </c>
      <c r="E41" s="105">
        <f t="shared" si="6"/>
        <v>42064</v>
      </c>
      <c r="F41" s="106">
        <f t="shared" si="7"/>
        <v>61884.76733530714</v>
      </c>
      <c r="G41" s="106">
        <f t="shared" si="8"/>
        <v>61884.76733530714</v>
      </c>
      <c r="H41" s="106">
        <f t="shared" si="5"/>
        <v>515.7063944608929</v>
      </c>
      <c r="I41" s="106">
        <f t="shared" si="3"/>
        <v>2600</v>
      </c>
      <c r="J41" s="112">
        <f aca="true" t="shared" si="10" ref="J41:J72">F41-I41+H41</f>
        <v>59800.47372976803</v>
      </c>
      <c r="K41" s="112">
        <f aca="true" t="shared" si="11" ref="K41:K72">IF(J41&gt;G41,G41,J41)</f>
        <v>59800.47372976803</v>
      </c>
      <c r="N41" s="54"/>
    </row>
    <row r="42" spans="1:11" ht="12.75">
      <c r="A42" s="141"/>
      <c r="B42" s="69">
        <v>33</v>
      </c>
      <c r="C42" s="70">
        <f t="shared" si="9"/>
        <v>57698.81101084944</v>
      </c>
      <c r="D42" s="69">
        <f t="shared" si="4"/>
        <v>33</v>
      </c>
      <c r="E42" s="105">
        <f t="shared" si="6"/>
        <v>42095</v>
      </c>
      <c r="F42" s="106">
        <f t="shared" si="7"/>
        <v>59800.47372976803</v>
      </c>
      <c r="G42" s="106">
        <f t="shared" si="8"/>
        <v>59800.47372976803</v>
      </c>
      <c r="H42" s="106">
        <f t="shared" si="5"/>
        <v>498.3372810814003</v>
      </c>
      <c r="I42" s="106">
        <f aca="true" t="shared" si="12" ref="I42:I73">IF(F42&lt;$G$6,ROUNDUP(F42+F42*$G$3/12,0),$G$6)</f>
        <v>2600</v>
      </c>
      <c r="J42" s="112">
        <f t="shared" si="10"/>
        <v>57698.81101084944</v>
      </c>
      <c r="K42" s="112">
        <f t="shared" si="11"/>
        <v>57698.81101084944</v>
      </c>
    </row>
    <row r="43" spans="1:11" ht="12.75">
      <c r="A43" s="141"/>
      <c r="B43" s="69">
        <v>34</v>
      </c>
      <c r="C43" s="70">
        <f t="shared" si="9"/>
        <v>55579.63443593985</v>
      </c>
      <c r="D43" s="69">
        <f t="shared" si="4"/>
        <v>34</v>
      </c>
      <c r="E43" s="105">
        <f t="shared" si="6"/>
        <v>42125</v>
      </c>
      <c r="F43" s="106">
        <f t="shared" si="7"/>
        <v>57698.81101084944</v>
      </c>
      <c r="G43" s="106">
        <f t="shared" si="8"/>
        <v>57698.81101084944</v>
      </c>
      <c r="H43" s="106">
        <f aca="true" t="shared" si="13" ref="H43:H74">IF(B43=1,0,G43*$G$3/12)</f>
        <v>480.823425090412</v>
      </c>
      <c r="I43" s="106">
        <f t="shared" si="12"/>
        <v>2600</v>
      </c>
      <c r="J43" s="112">
        <f t="shared" si="10"/>
        <v>55579.63443593985</v>
      </c>
      <c r="K43" s="112">
        <f t="shared" si="11"/>
        <v>55579.63443593985</v>
      </c>
    </row>
    <row r="44" spans="1:11" ht="12.75">
      <c r="A44" s="141"/>
      <c r="B44" s="69">
        <v>35</v>
      </c>
      <c r="C44" s="70">
        <f t="shared" si="9"/>
        <v>53442.79805623935</v>
      </c>
      <c r="D44" s="69">
        <f t="shared" si="4"/>
        <v>35</v>
      </c>
      <c r="E44" s="105">
        <f t="shared" si="6"/>
        <v>42156</v>
      </c>
      <c r="F44" s="106">
        <f t="shared" si="7"/>
        <v>55579.63443593985</v>
      </c>
      <c r="G44" s="106">
        <f t="shared" si="8"/>
        <v>55579.63443593985</v>
      </c>
      <c r="H44" s="106">
        <f t="shared" si="13"/>
        <v>463.16362029949875</v>
      </c>
      <c r="I44" s="106">
        <f t="shared" si="12"/>
        <v>2600</v>
      </c>
      <c r="J44" s="112">
        <f t="shared" si="10"/>
        <v>53442.79805623935</v>
      </c>
      <c r="K44" s="112">
        <f t="shared" si="11"/>
        <v>53442.79805623935</v>
      </c>
    </row>
    <row r="45" spans="1:11" ht="12.75">
      <c r="A45" s="142"/>
      <c r="B45" s="71">
        <v>36</v>
      </c>
      <c r="C45" s="72">
        <f t="shared" si="9"/>
        <v>51288.15470670801</v>
      </c>
      <c r="D45" s="71">
        <f t="shared" si="4"/>
        <v>36</v>
      </c>
      <c r="E45" s="108">
        <f t="shared" si="6"/>
        <v>42186</v>
      </c>
      <c r="F45" s="109">
        <f t="shared" si="7"/>
        <v>53442.79805623935</v>
      </c>
      <c r="G45" s="109">
        <f t="shared" si="8"/>
        <v>53442.79805623935</v>
      </c>
      <c r="H45" s="109">
        <f t="shared" si="13"/>
        <v>445.35665046866126</v>
      </c>
      <c r="I45" s="109">
        <f t="shared" si="12"/>
        <v>2600</v>
      </c>
      <c r="J45" s="113">
        <f t="shared" si="10"/>
        <v>51288.15470670801</v>
      </c>
      <c r="K45" s="113">
        <f t="shared" si="11"/>
        <v>51288.15470670801</v>
      </c>
    </row>
    <row r="46" spans="1:11" ht="12.75">
      <c r="A46" s="143">
        <v>4</v>
      </c>
      <c r="B46" s="73">
        <v>37</v>
      </c>
      <c r="C46" s="74">
        <f t="shared" si="9"/>
        <v>49115.555995930576</v>
      </c>
      <c r="D46" s="73">
        <f t="shared" si="4"/>
        <v>37</v>
      </c>
      <c r="E46" s="110">
        <f t="shared" si="6"/>
        <v>42217</v>
      </c>
      <c r="F46" s="107">
        <f aca="true" t="shared" si="14" ref="F46:F57">IF(J45&gt;=0,J45,0)</f>
        <v>51288.15470670801</v>
      </c>
      <c r="G46" s="107">
        <f aca="true" t="shared" si="15" ref="G46:G57">IF(K45&gt;=0,K45,0)</f>
        <v>51288.15470670801</v>
      </c>
      <c r="H46" s="107">
        <f t="shared" si="13"/>
        <v>427.40128922256673</v>
      </c>
      <c r="I46" s="107">
        <f t="shared" si="12"/>
        <v>2600</v>
      </c>
      <c r="J46" s="111">
        <f t="shared" si="10"/>
        <v>49115.555995930576</v>
      </c>
      <c r="K46" s="111">
        <f t="shared" si="11"/>
        <v>49115.555995930576</v>
      </c>
    </row>
    <row r="47" spans="1:11" ht="12.75">
      <c r="A47" s="144"/>
      <c r="B47" s="75">
        <v>38</v>
      </c>
      <c r="C47" s="76">
        <f t="shared" si="9"/>
        <v>46924.852295896664</v>
      </c>
      <c r="D47" s="75">
        <f t="shared" si="4"/>
        <v>38</v>
      </c>
      <c r="E47" s="105">
        <f t="shared" si="6"/>
        <v>42248</v>
      </c>
      <c r="F47" s="106">
        <f t="shared" si="14"/>
        <v>49115.555995930576</v>
      </c>
      <c r="G47" s="106">
        <f t="shared" si="15"/>
        <v>49115.555995930576</v>
      </c>
      <c r="H47" s="106">
        <f t="shared" si="13"/>
        <v>409.29629996608816</v>
      </c>
      <c r="I47" s="106">
        <f t="shared" si="12"/>
        <v>2600</v>
      </c>
      <c r="J47" s="112">
        <f t="shared" si="10"/>
        <v>46924.852295896664</v>
      </c>
      <c r="K47" s="112">
        <f t="shared" si="11"/>
        <v>46924.852295896664</v>
      </c>
    </row>
    <row r="48" spans="1:11" ht="12.75">
      <c r="A48" s="144"/>
      <c r="B48" s="75">
        <v>39</v>
      </c>
      <c r="C48" s="76">
        <f t="shared" si="9"/>
        <v>44715.8927316958</v>
      </c>
      <c r="D48" s="75">
        <f t="shared" si="4"/>
        <v>39</v>
      </c>
      <c r="E48" s="105">
        <f t="shared" si="6"/>
        <v>42278</v>
      </c>
      <c r="F48" s="106">
        <f t="shared" si="14"/>
        <v>46924.852295896664</v>
      </c>
      <c r="G48" s="106">
        <f t="shared" si="15"/>
        <v>46924.852295896664</v>
      </c>
      <c r="H48" s="106">
        <f t="shared" si="13"/>
        <v>391.04043579913883</v>
      </c>
      <c r="I48" s="106">
        <f t="shared" si="12"/>
        <v>2600</v>
      </c>
      <c r="J48" s="112">
        <f t="shared" si="10"/>
        <v>44715.8927316958</v>
      </c>
      <c r="K48" s="112">
        <f t="shared" si="11"/>
        <v>44715.8927316958</v>
      </c>
    </row>
    <row r="49" spans="1:11" ht="12.75">
      <c r="A49" s="144"/>
      <c r="B49" s="75">
        <v>40</v>
      </c>
      <c r="C49" s="76">
        <f t="shared" si="9"/>
        <v>42488.525171126596</v>
      </c>
      <c r="D49" s="75">
        <f t="shared" si="4"/>
        <v>40</v>
      </c>
      <c r="E49" s="105">
        <f t="shared" si="6"/>
        <v>42309</v>
      </c>
      <c r="F49" s="106">
        <f t="shared" si="14"/>
        <v>44715.8927316958</v>
      </c>
      <c r="G49" s="106">
        <f t="shared" si="15"/>
        <v>44715.8927316958</v>
      </c>
      <c r="H49" s="106">
        <f t="shared" si="13"/>
        <v>372.63243943079834</v>
      </c>
      <c r="I49" s="106">
        <f t="shared" si="12"/>
        <v>2600</v>
      </c>
      <c r="J49" s="112">
        <f t="shared" si="10"/>
        <v>42488.525171126596</v>
      </c>
      <c r="K49" s="112">
        <f t="shared" si="11"/>
        <v>42488.525171126596</v>
      </c>
    </row>
    <row r="50" spans="1:11" ht="12.75">
      <c r="A50" s="144"/>
      <c r="B50" s="75">
        <v>41</v>
      </c>
      <c r="C50" s="76">
        <f t="shared" si="9"/>
        <v>40242.59621421932</v>
      </c>
      <c r="D50" s="75">
        <f t="shared" si="4"/>
        <v>41</v>
      </c>
      <c r="E50" s="105">
        <f t="shared" si="6"/>
        <v>42339</v>
      </c>
      <c r="F50" s="106">
        <f t="shared" si="14"/>
        <v>42488.525171126596</v>
      </c>
      <c r="G50" s="106">
        <f t="shared" si="15"/>
        <v>42488.525171126596</v>
      </c>
      <c r="H50" s="106">
        <f t="shared" si="13"/>
        <v>354.0710430927216</v>
      </c>
      <c r="I50" s="106">
        <f t="shared" si="12"/>
        <v>2600</v>
      </c>
      <c r="J50" s="112">
        <f t="shared" si="10"/>
        <v>40242.59621421932</v>
      </c>
      <c r="K50" s="112">
        <f t="shared" si="11"/>
        <v>40242.59621421932</v>
      </c>
    </row>
    <row r="51" spans="1:11" ht="12.75">
      <c r="A51" s="144"/>
      <c r="B51" s="75">
        <v>42</v>
      </c>
      <c r="C51" s="76">
        <f t="shared" si="9"/>
        <v>37977.951182671146</v>
      </c>
      <c r="D51" s="75">
        <f t="shared" si="4"/>
        <v>42</v>
      </c>
      <c r="E51" s="105">
        <f t="shared" si="6"/>
        <v>42370</v>
      </c>
      <c r="F51" s="106">
        <f t="shared" si="14"/>
        <v>40242.59621421932</v>
      </c>
      <c r="G51" s="106">
        <f t="shared" si="15"/>
        <v>40242.59621421932</v>
      </c>
      <c r="H51" s="106">
        <f t="shared" si="13"/>
        <v>335.3549684518277</v>
      </c>
      <c r="I51" s="106">
        <f t="shared" si="12"/>
        <v>2600</v>
      </c>
      <c r="J51" s="112">
        <f t="shared" si="10"/>
        <v>37977.951182671146</v>
      </c>
      <c r="K51" s="112">
        <f t="shared" si="11"/>
        <v>37977.951182671146</v>
      </c>
    </row>
    <row r="52" spans="1:11" ht="12.75">
      <c r="A52" s="144"/>
      <c r="B52" s="75">
        <v>43</v>
      </c>
      <c r="C52" s="76">
        <f t="shared" si="9"/>
        <v>35694.434109193404</v>
      </c>
      <c r="D52" s="75">
        <f t="shared" si="4"/>
        <v>43</v>
      </c>
      <c r="E52" s="105">
        <f t="shared" si="6"/>
        <v>42401</v>
      </c>
      <c r="F52" s="106">
        <f t="shared" si="14"/>
        <v>37977.951182671146</v>
      </c>
      <c r="G52" s="106">
        <f t="shared" si="15"/>
        <v>37977.951182671146</v>
      </c>
      <c r="H52" s="106">
        <f t="shared" si="13"/>
        <v>316.48292652225956</v>
      </c>
      <c r="I52" s="106">
        <f t="shared" si="12"/>
        <v>2600</v>
      </c>
      <c r="J52" s="112">
        <f t="shared" si="10"/>
        <v>35694.434109193404</v>
      </c>
      <c r="K52" s="112">
        <f t="shared" si="11"/>
        <v>35694.434109193404</v>
      </c>
    </row>
    <row r="53" spans="1:11" ht="12.75">
      <c r="A53" s="144"/>
      <c r="B53" s="75">
        <v>44</v>
      </c>
      <c r="C53" s="76">
        <f t="shared" si="9"/>
        <v>33391.887726770015</v>
      </c>
      <c r="D53" s="75">
        <f t="shared" si="4"/>
        <v>44</v>
      </c>
      <c r="E53" s="105">
        <f t="shared" si="6"/>
        <v>42430</v>
      </c>
      <c r="F53" s="106">
        <f t="shared" si="14"/>
        <v>35694.434109193404</v>
      </c>
      <c r="G53" s="106">
        <f t="shared" si="15"/>
        <v>35694.434109193404</v>
      </c>
      <c r="H53" s="106">
        <f t="shared" si="13"/>
        <v>297.45361757661175</v>
      </c>
      <c r="I53" s="106">
        <f t="shared" si="12"/>
        <v>2600</v>
      </c>
      <c r="J53" s="112">
        <f t="shared" si="10"/>
        <v>33391.887726770015</v>
      </c>
      <c r="K53" s="112">
        <f t="shared" si="11"/>
        <v>33391.887726770015</v>
      </c>
    </row>
    <row r="54" spans="1:11" ht="12.75">
      <c r="A54" s="144"/>
      <c r="B54" s="75">
        <v>45</v>
      </c>
      <c r="C54" s="76">
        <f t="shared" si="9"/>
        <v>31070.153457826433</v>
      </c>
      <c r="D54" s="75">
        <f t="shared" si="4"/>
        <v>45</v>
      </c>
      <c r="E54" s="105">
        <f t="shared" si="6"/>
        <v>42461</v>
      </c>
      <c r="F54" s="106">
        <f t="shared" si="14"/>
        <v>33391.887726770015</v>
      </c>
      <c r="G54" s="106">
        <f t="shared" si="15"/>
        <v>33391.887726770015</v>
      </c>
      <c r="H54" s="106">
        <f t="shared" si="13"/>
        <v>278.2657310564168</v>
      </c>
      <c r="I54" s="106">
        <f t="shared" si="12"/>
        <v>2600</v>
      </c>
      <c r="J54" s="112">
        <f t="shared" si="10"/>
        <v>31070.153457826433</v>
      </c>
      <c r="K54" s="112">
        <f t="shared" si="11"/>
        <v>31070.153457826433</v>
      </c>
    </row>
    <row r="55" spans="1:11" ht="12.75">
      <c r="A55" s="144"/>
      <c r="B55" s="75">
        <v>46</v>
      </c>
      <c r="C55" s="76">
        <f t="shared" si="9"/>
        <v>28729.07140330832</v>
      </c>
      <c r="D55" s="75">
        <f t="shared" si="4"/>
        <v>46</v>
      </c>
      <c r="E55" s="105">
        <f t="shared" si="6"/>
        <v>42491</v>
      </c>
      <c r="F55" s="106">
        <f t="shared" si="14"/>
        <v>31070.153457826433</v>
      </c>
      <c r="G55" s="106">
        <f t="shared" si="15"/>
        <v>31070.153457826433</v>
      </c>
      <c r="H55" s="106">
        <f t="shared" si="13"/>
        <v>258.917945481887</v>
      </c>
      <c r="I55" s="106">
        <f t="shared" si="12"/>
        <v>2600</v>
      </c>
      <c r="J55" s="112">
        <f t="shared" si="10"/>
        <v>28729.07140330832</v>
      </c>
      <c r="K55" s="112">
        <f t="shared" si="11"/>
        <v>28729.07140330832</v>
      </c>
    </row>
    <row r="56" spans="1:11" ht="12.75">
      <c r="A56" s="144"/>
      <c r="B56" s="75">
        <v>47</v>
      </c>
      <c r="C56" s="76">
        <f t="shared" si="9"/>
        <v>26368.480331669223</v>
      </c>
      <c r="D56" s="75">
        <f t="shared" si="4"/>
        <v>47</v>
      </c>
      <c r="E56" s="105">
        <f t="shared" si="6"/>
        <v>42522</v>
      </c>
      <c r="F56" s="106">
        <f t="shared" si="14"/>
        <v>28729.07140330832</v>
      </c>
      <c r="G56" s="106">
        <f t="shared" si="15"/>
        <v>28729.07140330832</v>
      </c>
      <c r="H56" s="106">
        <f t="shared" si="13"/>
        <v>239.40892836090268</v>
      </c>
      <c r="I56" s="106">
        <f t="shared" si="12"/>
        <v>2600</v>
      </c>
      <c r="J56" s="112">
        <f t="shared" si="10"/>
        <v>26368.480331669223</v>
      </c>
      <c r="K56" s="112">
        <f t="shared" si="11"/>
        <v>26368.480331669223</v>
      </c>
    </row>
    <row r="57" spans="1:11" ht="12.75">
      <c r="A57" s="145"/>
      <c r="B57" s="77">
        <v>48</v>
      </c>
      <c r="C57" s="78">
        <f t="shared" si="9"/>
        <v>23988.21766776647</v>
      </c>
      <c r="D57" s="77">
        <f t="shared" si="4"/>
        <v>48</v>
      </c>
      <c r="E57" s="108">
        <f t="shared" si="6"/>
        <v>42552</v>
      </c>
      <c r="F57" s="109">
        <f t="shared" si="14"/>
        <v>26368.480331669223</v>
      </c>
      <c r="G57" s="109">
        <f t="shared" si="15"/>
        <v>26368.480331669223</v>
      </c>
      <c r="H57" s="109">
        <f t="shared" si="13"/>
        <v>219.73733609724354</v>
      </c>
      <c r="I57" s="109">
        <f t="shared" si="12"/>
        <v>2600</v>
      </c>
      <c r="J57" s="113">
        <f t="shared" si="10"/>
        <v>23988.21766776647</v>
      </c>
      <c r="K57" s="113">
        <f t="shared" si="11"/>
        <v>23988.21766776647</v>
      </c>
    </row>
    <row r="58" spans="1:11" ht="12.75">
      <c r="A58" s="146">
        <v>5</v>
      </c>
      <c r="B58" s="79">
        <v>49</v>
      </c>
      <c r="C58" s="80">
        <f t="shared" si="9"/>
        <v>21588.119481664522</v>
      </c>
      <c r="D58" s="79">
        <f t="shared" si="4"/>
        <v>49</v>
      </c>
      <c r="E58" s="110">
        <f t="shared" si="6"/>
        <v>42583</v>
      </c>
      <c r="F58" s="107">
        <f aca="true" t="shared" si="16" ref="F58:F69">IF(J57&gt;=0,J57,0)</f>
        <v>23988.21766776647</v>
      </c>
      <c r="G58" s="107">
        <f aca="true" t="shared" si="17" ref="G58:G69">IF(K57&gt;=0,K57,0)</f>
        <v>23988.21766776647</v>
      </c>
      <c r="H58" s="107">
        <f t="shared" si="13"/>
        <v>199.90181389805392</v>
      </c>
      <c r="I58" s="107">
        <f t="shared" si="12"/>
        <v>2600</v>
      </c>
      <c r="J58" s="111">
        <f t="shared" si="10"/>
        <v>21588.119481664522</v>
      </c>
      <c r="K58" s="111">
        <f t="shared" si="11"/>
        <v>21588.119481664522</v>
      </c>
    </row>
    <row r="59" spans="1:11" ht="12.75">
      <c r="A59" s="147"/>
      <c r="B59" s="79">
        <v>50</v>
      </c>
      <c r="C59" s="80">
        <f t="shared" si="9"/>
        <v>19168.02047734506</v>
      </c>
      <c r="D59" s="79">
        <f t="shared" si="4"/>
        <v>50</v>
      </c>
      <c r="E59" s="105">
        <f t="shared" si="6"/>
        <v>42614</v>
      </c>
      <c r="F59" s="106">
        <f t="shared" si="16"/>
        <v>21588.119481664522</v>
      </c>
      <c r="G59" s="106">
        <f t="shared" si="17"/>
        <v>21588.119481664522</v>
      </c>
      <c r="H59" s="106">
        <f t="shared" si="13"/>
        <v>179.90099568053768</v>
      </c>
      <c r="I59" s="106">
        <f t="shared" si="12"/>
        <v>2600</v>
      </c>
      <c r="J59" s="112">
        <f t="shared" si="10"/>
        <v>19168.02047734506</v>
      </c>
      <c r="K59" s="112">
        <f t="shared" si="11"/>
        <v>19168.02047734506</v>
      </c>
    </row>
    <row r="60" spans="1:11" ht="12.75">
      <c r="A60" s="147"/>
      <c r="B60" s="79">
        <v>51</v>
      </c>
      <c r="C60" s="80">
        <f t="shared" si="9"/>
        <v>16727.753981322938</v>
      </c>
      <c r="D60" s="79">
        <f t="shared" si="4"/>
        <v>51</v>
      </c>
      <c r="E60" s="105">
        <f t="shared" si="6"/>
        <v>42644</v>
      </c>
      <c r="F60" s="106">
        <f t="shared" si="16"/>
        <v>19168.02047734506</v>
      </c>
      <c r="G60" s="106">
        <f t="shared" si="17"/>
        <v>19168.02047734506</v>
      </c>
      <c r="H60" s="106">
        <f t="shared" si="13"/>
        <v>159.73350397787553</v>
      </c>
      <c r="I60" s="106">
        <f t="shared" si="12"/>
        <v>2600</v>
      </c>
      <c r="J60" s="112">
        <f t="shared" si="10"/>
        <v>16727.753981322938</v>
      </c>
      <c r="K60" s="112">
        <f t="shared" si="11"/>
        <v>16727.753981322938</v>
      </c>
    </row>
    <row r="61" spans="1:11" ht="12.75">
      <c r="A61" s="147"/>
      <c r="B61" s="79">
        <v>52</v>
      </c>
      <c r="C61" s="80">
        <f t="shared" si="9"/>
        <v>14267.151931167296</v>
      </c>
      <c r="D61" s="79">
        <f t="shared" si="4"/>
        <v>52</v>
      </c>
      <c r="E61" s="105">
        <f t="shared" si="6"/>
        <v>42675</v>
      </c>
      <c r="F61" s="106">
        <f t="shared" si="16"/>
        <v>16727.753981322938</v>
      </c>
      <c r="G61" s="106">
        <f t="shared" si="17"/>
        <v>16727.753981322938</v>
      </c>
      <c r="H61" s="106">
        <f t="shared" si="13"/>
        <v>139.39794984435784</v>
      </c>
      <c r="I61" s="106">
        <f t="shared" si="12"/>
        <v>2600</v>
      </c>
      <c r="J61" s="112">
        <f t="shared" si="10"/>
        <v>14267.151931167296</v>
      </c>
      <c r="K61" s="112">
        <f t="shared" si="11"/>
        <v>14267.151931167296</v>
      </c>
    </row>
    <row r="62" spans="1:11" ht="12.75">
      <c r="A62" s="147"/>
      <c r="B62" s="79">
        <v>53</v>
      </c>
      <c r="C62" s="80">
        <f t="shared" si="9"/>
        <v>11786.044863927023</v>
      </c>
      <c r="D62" s="79">
        <f t="shared" si="4"/>
        <v>53</v>
      </c>
      <c r="E62" s="105">
        <f t="shared" si="6"/>
        <v>42705</v>
      </c>
      <c r="F62" s="106">
        <f t="shared" si="16"/>
        <v>14267.151931167296</v>
      </c>
      <c r="G62" s="106">
        <f t="shared" si="17"/>
        <v>14267.151931167296</v>
      </c>
      <c r="H62" s="106">
        <f t="shared" si="13"/>
        <v>118.89293275972749</v>
      </c>
      <c r="I62" s="106">
        <f t="shared" si="12"/>
        <v>2600</v>
      </c>
      <c r="J62" s="112">
        <f t="shared" si="10"/>
        <v>11786.044863927023</v>
      </c>
      <c r="K62" s="112">
        <f t="shared" si="11"/>
        <v>11786.044863927023</v>
      </c>
    </row>
    <row r="63" spans="1:11" ht="12.75">
      <c r="A63" s="147"/>
      <c r="B63" s="79">
        <v>54</v>
      </c>
      <c r="C63" s="80">
        <f t="shared" si="9"/>
        <v>9284.261904459749</v>
      </c>
      <c r="D63" s="79">
        <f t="shared" si="4"/>
        <v>54</v>
      </c>
      <c r="E63" s="105">
        <f t="shared" si="6"/>
        <v>42736</v>
      </c>
      <c r="F63" s="106">
        <f t="shared" si="16"/>
        <v>11786.044863927023</v>
      </c>
      <c r="G63" s="106">
        <f t="shared" si="17"/>
        <v>11786.044863927023</v>
      </c>
      <c r="H63" s="106">
        <f t="shared" si="13"/>
        <v>98.2170405327252</v>
      </c>
      <c r="I63" s="106">
        <f t="shared" si="12"/>
        <v>2600</v>
      </c>
      <c r="J63" s="112">
        <f t="shared" si="10"/>
        <v>9284.261904459749</v>
      </c>
      <c r="K63" s="112">
        <f t="shared" si="11"/>
        <v>9284.261904459749</v>
      </c>
    </row>
    <row r="64" spans="1:11" ht="12.75">
      <c r="A64" s="147"/>
      <c r="B64" s="79">
        <v>55</v>
      </c>
      <c r="C64" s="80">
        <f t="shared" si="9"/>
        <v>6761.6307536635795</v>
      </c>
      <c r="D64" s="79">
        <f t="shared" si="4"/>
        <v>55</v>
      </c>
      <c r="E64" s="105">
        <f t="shared" si="6"/>
        <v>42767</v>
      </c>
      <c r="F64" s="106">
        <f t="shared" si="16"/>
        <v>9284.261904459749</v>
      </c>
      <c r="G64" s="106">
        <f t="shared" si="17"/>
        <v>9284.261904459749</v>
      </c>
      <c r="H64" s="106">
        <f t="shared" si="13"/>
        <v>77.36884920383125</v>
      </c>
      <c r="I64" s="106">
        <f t="shared" si="12"/>
        <v>2600</v>
      </c>
      <c r="J64" s="112">
        <f t="shared" si="10"/>
        <v>6761.6307536635795</v>
      </c>
      <c r="K64" s="112">
        <f t="shared" si="11"/>
        <v>6761.6307536635795</v>
      </c>
    </row>
    <row r="65" spans="1:11" ht="12.75">
      <c r="A65" s="147"/>
      <c r="B65" s="79">
        <v>56</v>
      </c>
      <c r="C65" s="80">
        <f t="shared" si="9"/>
        <v>4217.977676610776</v>
      </c>
      <c r="D65" s="79">
        <f t="shared" si="4"/>
        <v>56</v>
      </c>
      <c r="E65" s="105">
        <f t="shared" si="6"/>
        <v>42795</v>
      </c>
      <c r="F65" s="106">
        <f t="shared" si="16"/>
        <v>6761.6307536635795</v>
      </c>
      <c r="G65" s="106">
        <f t="shared" si="17"/>
        <v>6761.6307536635795</v>
      </c>
      <c r="H65" s="106">
        <f t="shared" si="13"/>
        <v>56.346922947196504</v>
      </c>
      <c r="I65" s="106">
        <f t="shared" si="12"/>
        <v>2600</v>
      </c>
      <c r="J65" s="112">
        <f t="shared" si="10"/>
        <v>4217.977676610776</v>
      </c>
      <c r="K65" s="112">
        <f t="shared" si="11"/>
        <v>4217.977676610776</v>
      </c>
    </row>
    <row r="66" spans="1:11" ht="12.75">
      <c r="A66" s="147"/>
      <c r="B66" s="79">
        <v>57</v>
      </c>
      <c r="C66" s="80">
        <f t="shared" si="9"/>
        <v>1653.1274905825326</v>
      </c>
      <c r="D66" s="79">
        <f t="shared" si="4"/>
        <v>57</v>
      </c>
      <c r="E66" s="105">
        <f t="shared" si="6"/>
        <v>42826</v>
      </c>
      <c r="F66" s="106">
        <f t="shared" si="16"/>
        <v>4217.977676610776</v>
      </c>
      <c r="G66" s="106">
        <f t="shared" si="17"/>
        <v>4217.977676610776</v>
      </c>
      <c r="H66" s="106">
        <f t="shared" si="13"/>
        <v>35.149813971756465</v>
      </c>
      <c r="I66" s="106">
        <f t="shared" si="12"/>
        <v>2600</v>
      </c>
      <c r="J66" s="112">
        <f t="shared" si="10"/>
        <v>1653.1274905825326</v>
      </c>
      <c r="K66" s="112">
        <f t="shared" si="11"/>
        <v>1653.1274905825326</v>
      </c>
    </row>
    <row r="67" spans="1:11" ht="12.75">
      <c r="A67" s="147"/>
      <c r="B67" s="79">
        <v>58</v>
      </c>
      <c r="C67" s="80">
        <f t="shared" si="9"/>
        <v>0</v>
      </c>
      <c r="D67" s="79">
        <f t="shared" si="4"/>
        <v>58</v>
      </c>
      <c r="E67" s="105">
        <f t="shared" si="6"/>
        <v>42856</v>
      </c>
      <c r="F67" s="106">
        <f t="shared" si="16"/>
        <v>1653.1274905825326</v>
      </c>
      <c r="G67" s="106">
        <f t="shared" si="17"/>
        <v>1653.1274905825326</v>
      </c>
      <c r="H67" s="106">
        <f t="shared" si="13"/>
        <v>13.776062421521106</v>
      </c>
      <c r="I67" s="106">
        <f t="shared" si="12"/>
        <v>1667</v>
      </c>
      <c r="J67" s="112">
        <f t="shared" si="10"/>
        <v>-0.09644699594632122</v>
      </c>
      <c r="K67" s="112">
        <f t="shared" si="11"/>
        <v>-0.09644699594632122</v>
      </c>
    </row>
    <row r="68" spans="1:11" ht="12.75">
      <c r="A68" s="147"/>
      <c r="B68" s="79">
        <v>59</v>
      </c>
      <c r="C68" s="80">
        <f t="shared" si="9"/>
        <v>0</v>
      </c>
      <c r="D68" s="79">
        <f t="shared" si="4"/>
        <v>59</v>
      </c>
      <c r="E68" s="105">
        <f t="shared" si="6"/>
        <v>42887</v>
      </c>
      <c r="F68" s="106">
        <f t="shared" si="16"/>
        <v>0</v>
      </c>
      <c r="G68" s="106">
        <f t="shared" si="17"/>
        <v>0</v>
      </c>
      <c r="H68" s="106">
        <f t="shared" si="13"/>
        <v>0</v>
      </c>
      <c r="I68" s="106">
        <f t="shared" si="12"/>
        <v>0</v>
      </c>
      <c r="J68" s="112">
        <f t="shared" si="10"/>
        <v>0</v>
      </c>
      <c r="K68" s="112">
        <f t="shared" si="11"/>
        <v>0</v>
      </c>
    </row>
    <row r="69" spans="1:11" ht="12.75">
      <c r="A69" s="148"/>
      <c r="B69" s="81">
        <v>60</v>
      </c>
      <c r="C69" s="82">
        <f t="shared" si="9"/>
        <v>0</v>
      </c>
      <c r="D69" s="81">
        <f t="shared" si="4"/>
        <v>60</v>
      </c>
      <c r="E69" s="108">
        <f t="shared" si="6"/>
        <v>42917</v>
      </c>
      <c r="F69" s="109">
        <f t="shared" si="16"/>
        <v>0</v>
      </c>
      <c r="G69" s="109">
        <f t="shared" si="17"/>
        <v>0</v>
      </c>
      <c r="H69" s="109">
        <f t="shared" si="13"/>
        <v>0</v>
      </c>
      <c r="I69" s="109">
        <f t="shared" si="12"/>
        <v>0</v>
      </c>
      <c r="J69" s="113">
        <f t="shared" si="10"/>
        <v>0</v>
      </c>
      <c r="K69" s="113">
        <f t="shared" si="11"/>
        <v>0</v>
      </c>
    </row>
    <row r="70" spans="1:11" ht="12.75">
      <c r="A70" s="149">
        <v>6</v>
      </c>
      <c r="B70" s="83">
        <v>61</v>
      </c>
      <c r="C70" s="80">
        <f aca="true" t="shared" si="18" ref="C70:C105">IF(J70&gt;0,J70,0)</f>
        <v>0</v>
      </c>
      <c r="D70" s="79">
        <f t="shared" si="4"/>
        <v>61</v>
      </c>
      <c r="E70" s="110">
        <f t="shared" si="6"/>
        <v>42948</v>
      </c>
      <c r="F70" s="107">
        <f aca="true" t="shared" si="19" ref="F70:F105">IF(J69&gt;=0,J69,0)</f>
        <v>0</v>
      </c>
      <c r="G70" s="107">
        <f aca="true" t="shared" si="20" ref="G70:G105">IF(K69&gt;=0,K69,0)</f>
        <v>0</v>
      </c>
      <c r="H70" s="107">
        <f t="shared" si="13"/>
        <v>0</v>
      </c>
      <c r="I70" s="107">
        <f t="shared" si="12"/>
        <v>0</v>
      </c>
      <c r="J70" s="111">
        <f t="shared" si="10"/>
        <v>0</v>
      </c>
      <c r="K70" s="111">
        <f t="shared" si="11"/>
        <v>0</v>
      </c>
    </row>
    <row r="71" spans="1:11" ht="12.75">
      <c r="A71" s="150"/>
      <c r="B71" s="84">
        <v>62</v>
      </c>
      <c r="C71" s="80">
        <f t="shared" si="18"/>
        <v>0</v>
      </c>
      <c r="D71" s="79">
        <f t="shared" si="4"/>
        <v>62</v>
      </c>
      <c r="E71" s="105">
        <f t="shared" si="6"/>
        <v>42979</v>
      </c>
      <c r="F71" s="106">
        <f t="shared" si="19"/>
        <v>0</v>
      </c>
      <c r="G71" s="106">
        <f t="shared" si="20"/>
        <v>0</v>
      </c>
      <c r="H71" s="106">
        <f t="shared" si="13"/>
        <v>0</v>
      </c>
      <c r="I71" s="106">
        <f t="shared" si="12"/>
        <v>0</v>
      </c>
      <c r="J71" s="112">
        <f t="shared" si="10"/>
        <v>0</v>
      </c>
      <c r="K71" s="112">
        <f t="shared" si="11"/>
        <v>0</v>
      </c>
    </row>
    <row r="72" spans="1:11" ht="12.75">
      <c r="A72" s="150"/>
      <c r="B72" s="84">
        <v>63</v>
      </c>
      <c r="C72" s="80">
        <f t="shared" si="18"/>
        <v>0</v>
      </c>
      <c r="D72" s="79">
        <f t="shared" si="4"/>
        <v>63</v>
      </c>
      <c r="E72" s="105">
        <f t="shared" si="6"/>
        <v>43009</v>
      </c>
      <c r="F72" s="106">
        <f t="shared" si="19"/>
        <v>0</v>
      </c>
      <c r="G72" s="106">
        <f t="shared" si="20"/>
        <v>0</v>
      </c>
      <c r="H72" s="106">
        <f t="shared" si="13"/>
        <v>0</v>
      </c>
      <c r="I72" s="106">
        <f t="shared" si="12"/>
        <v>0</v>
      </c>
      <c r="J72" s="112">
        <f t="shared" si="10"/>
        <v>0</v>
      </c>
      <c r="K72" s="112">
        <f t="shared" si="11"/>
        <v>0</v>
      </c>
    </row>
    <row r="73" spans="1:11" ht="12.75">
      <c r="A73" s="150"/>
      <c r="B73" s="84">
        <v>64</v>
      </c>
      <c r="C73" s="80">
        <f t="shared" si="18"/>
        <v>0</v>
      </c>
      <c r="D73" s="79">
        <f t="shared" si="4"/>
        <v>64</v>
      </c>
      <c r="E73" s="105">
        <f t="shared" si="6"/>
        <v>43040</v>
      </c>
      <c r="F73" s="106">
        <f t="shared" si="19"/>
        <v>0</v>
      </c>
      <c r="G73" s="106">
        <f t="shared" si="20"/>
        <v>0</v>
      </c>
      <c r="H73" s="106">
        <f t="shared" si="13"/>
        <v>0</v>
      </c>
      <c r="I73" s="106">
        <f t="shared" si="12"/>
        <v>0</v>
      </c>
      <c r="J73" s="112">
        <f aca="true" t="shared" si="21" ref="J73:J108">F73-I73+H73</f>
        <v>0</v>
      </c>
      <c r="K73" s="112">
        <f aca="true" t="shared" si="22" ref="K73:K108">IF(J73&gt;G73,G73,J73)</f>
        <v>0</v>
      </c>
    </row>
    <row r="74" spans="1:11" ht="12.75">
      <c r="A74" s="150"/>
      <c r="B74" s="84">
        <v>65</v>
      </c>
      <c r="C74" s="80">
        <f t="shared" si="18"/>
        <v>0</v>
      </c>
      <c r="D74" s="79">
        <f t="shared" si="4"/>
        <v>65</v>
      </c>
      <c r="E74" s="105">
        <f t="shared" si="6"/>
        <v>43070</v>
      </c>
      <c r="F74" s="106">
        <f t="shared" si="19"/>
        <v>0</v>
      </c>
      <c r="G74" s="106">
        <f t="shared" si="20"/>
        <v>0</v>
      </c>
      <c r="H74" s="106">
        <f t="shared" si="13"/>
        <v>0</v>
      </c>
      <c r="I74" s="106">
        <f aca="true" t="shared" si="23" ref="I74:I105">IF(F74&lt;$G$6,ROUNDUP(F74+F74*$G$3/12,0),$G$6)</f>
        <v>0</v>
      </c>
      <c r="J74" s="112">
        <f t="shared" si="21"/>
        <v>0</v>
      </c>
      <c r="K74" s="112">
        <f t="shared" si="22"/>
        <v>0</v>
      </c>
    </row>
    <row r="75" spans="1:11" ht="12.75">
      <c r="A75" s="150"/>
      <c r="B75" s="84">
        <v>66</v>
      </c>
      <c r="C75" s="80">
        <f t="shared" si="18"/>
        <v>0</v>
      </c>
      <c r="D75" s="79">
        <f aca="true" t="shared" si="24" ref="D75:D110">B75</f>
        <v>66</v>
      </c>
      <c r="E75" s="105">
        <f t="shared" si="6"/>
        <v>43101</v>
      </c>
      <c r="F75" s="106">
        <f t="shared" si="19"/>
        <v>0</v>
      </c>
      <c r="G75" s="106">
        <f t="shared" si="20"/>
        <v>0</v>
      </c>
      <c r="H75" s="106">
        <f aca="true" t="shared" si="25" ref="H75:H106">IF(B75=1,0,G75*$G$3/12)</f>
        <v>0</v>
      </c>
      <c r="I75" s="106">
        <f t="shared" si="23"/>
        <v>0</v>
      </c>
      <c r="J75" s="112">
        <f t="shared" si="21"/>
        <v>0</v>
      </c>
      <c r="K75" s="112">
        <f t="shared" si="22"/>
        <v>0</v>
      </c>
    </row>
    <row r="76" spans="1:11" ht="12.75">
      <c r="A76" s="150"/>
      <c r="B76" s="84">
        <v>67</v>
      </c>
      <c r="C76" s="80">
        <f t="shared" si="18"/>
        <v>0</v>
      </c>
      <c r="D76" s="79">
        <f t="shared" si="24"/>
        <v>67</v>
      </c>
      <c r="E76" s="105">
        <f aca="true" t="shared" si="26" ref="E76:E129">EOMONTH(E75,0)+DAY(E75)</f>
        <v>43132</v>
      </c>
      <c r="F76" s="106">
        <f t="shared" si="19"/>
        <v>0</v>
      </c>
      <c r="G76" s="106">
        <f t="shared" si="20"/>
        <v>0</v>
      </c>
      <c r="H76" s="106">
        <f t="shared" si="25"/>
        <v>0</v>
      </c>
      <c r="I76" s="106">
        <f t="shared" si="23"/>
        <v>0</v>
      </c>
      <c r="J76" s="112">
        <f t="shared" si="21"/>
        <v>0</v>
      </c>
      <c r="K76" s="112">
        <f t="shared" si="22"/>
        <v>0</v>
      </c>
    </row>
    <row r="77" spans="1:11" ht="12.75">
      <c r="A77" s="150"/>
      <c r="B77" s="84">
        <v>68</v>
      </c>
      <c r="C77" s="80">
        <f t="shared" si="18"/>
        <v>0</v>
      </c>
      <c r="D77" s="79">
        <f t="shared" si="24"/>
        <v>68</v>
      </c>
      <c r="E77" s="105">
        <f t="shared" si="26"/>
        <v>43160</v>
      </c>
      <c r="F77" s="106">
        <f t="shared" si="19"/>
        <v>0</v>
      </c>
      <c r="G77" s="106">
        <f t="shared" si="20"/>
        <v>0</v>
      </c>
      <c r="H77" s="106">
        <f t="shared" si="25"/>
        <v>0</v>
      </c>
      <c r="I77" s="106">
        <f t="shared" si="23"/>
        <v>0</v>
      </c>
      <c r="J77" s="112">
        <f t="shared" si="21"/>
        <v>0</v>
      </c>
      <c r="K77" s="112">
        <f t="shared" si="22"/>
        <v>0</v>
      </c>
    </row>
    <row r="78" spans="1:11" ht="12.75">
      <c r="A78" s="150"/>
      <c r="B78" s="84">
        <v>69</v>
      </c>
      <c r="C78" s="80">
        <f t="shared" si="18"/>
        <v>0</v>
      </c>
      <c r="D78" s="79">
        <f t="shared" si="24"/>
        <v>69</v>
      </c>
      <c r="E78" s="105">
        <f t="shared" si="26"/>
        <v>43191</v>
      </c>
      <c r="F78" s="106">
        <f t="shared" si="19"/>
        <v>0</v>
      </c>
      <c r="G78" s="106">
        <f t="shared" si="20"/>
        <v>0</v>
      </c>
      <c r="H78" s="106">
        <f t="shared" si="25"/>
        <v>0</v>
      </c>
      <c r="I78" s="106">
        <f t="shared" si="23"/>
        <v>0</v>
      </c>
      <c r="J78" s="112">
        <f t="shared" si="21"/>
        <v>0</v>
      </c>
      <c r="K78" s="112">
        <f t="shared" si="22"/>
        <v>0</v>
      </c>
    </row>
    <row r="79" spans="1:11" ht="12.75">
      <c r="A79" s="150"/>
      <c r="B79" s="84">
        <v>70</v>
      </c>
      <c r="C79" s="80">
        <f t="shared" si="18"/>
        <v>0</v>
      </c>
      <c r="D79" s="79">
        <f t="shared" si="24"/>
        <v>70</v>
      </c>
      <c r="E79" s="105">
        <f t="shared" si="26"/>
        <v>43221</v>
      </c>
      <c r="F79" s="106">
        <f t="shared" si="19"/>
        <v>0</v>
      </c>
      <c r="G79" s="106">
        <f t="shared" si="20"/>
        <v>0</v>
      </c>
      <c r="H79" s="106">
        <f t="shared" si="25"/>
        <v>0</v>
      </c>
      <c r="I79" s="106">
        <f t="shared" si="23"/>
        <v>0</v>
      </c>
      <c r="J79" s="112">
        <f t="shared" si="21"/>
        <v>0</v>
      </c>
      <c r="K79" s="112">
        <f t="shared" si="22"/>
        <v>0</v>
      </c>
    </row>
    <row r="80" spans="1:11" ht="12.75">
      <c r="A80" s="150"/>
      <c r="B80" s="84">
        <v>71</v>
      </c>
      <c r="C80" s="80">
        <f t="shared" si="18"/>
        <v>0</v>
      </c>
      <c r="D80" s="79">
        <f t="shared" si="24"/>
        <v>71</v>
      </c>
      <c r="E80" s="105">
        <f t="shared" si="26"/>
        <v>43252</v>
      </c>
      <c r="F80" s="106">
        <f t="shared" si="19"/>
        <v>0</v>
      </c>
      <c r="G80" s="106">
        <f t="shared" si="20"/>
        <v>0</v>
      </c>
      <c r="H80" s="106">
        <f t="shared" si="25"/>
        <v>0</v>
      </c>
      <c r="I80" s="106">
        <f t="shared" si="23"/>
        <v>0</v>
      </c>
      <c r="J80" s="112">
        <f t="shared" si="21"/>
        <v>0</v>
      </c>
      <c r="K80" s="112">
        <f t="shared" si="22"/>
        <v>0</v>
      </c>
    </row>
    <row r="81" spans="1:11" ht="12.75">
      <c r="A81" s="151"/>
      <c r="B81" s="85">
        <v>72</v>
      </c>
      <c r="C81" s="82">
        <f t="shared" si="18"/>
        <v>0</v>
      </c>
      <c r="D81" s="81">
        <f t="shared" si="24"/>
        <v>72</v>
      </c>
      <c r="E81" s="108">
        <f t="shared" si="26"/>
        <v>43282</v>
      </c>
      <c r="F81" s="109">
        <f t="shared" si="19"/>
        <v>0</v>
      </c>
      <c r="G81" s="109">
        <f t="shared" si="20"/>
        <v>0</v>
      </c>
      <c r="H81" s="109">
        <f t="shared" si="25"/>
        <v>0</v>
      </c>
      <c r="I81" s="109">
        <f t="shared" si="23"/>
        <v>0</v>
      </c>
      <c r="J81" s="113">
        <f t="shared" si="21"/>
        <v>0</v>
      </c>
      <c r="K81" s="113">
        <f t="shared" si="22"/>
        <v>0</v>
      </c>
    </row>
    <row r="82" spans="1:11" ht="12.75">
      <c r="A82" s="122">
        <v>7</v>
      </c>
      <c r="B82" s="86">
        <v>73</v>
      </c>
      <c r="C82" s="80">
        <f t="shared" si="18"/>
        <v>0</v>
      </c>
      <c r="D82" s="79">
        <f t="shared" si="24"/>
        <v>73</v>
      </c>
      <c r="E82" s="110">
        <f t="shared" si="26"/>
        <v>43313</v>
      </c>
      <c r="F82" s="107">
        <f t="shared" si="19"/>
        <v>0</v>
      </c>
      <c r="G82" s="107">
        <f t="shared" si="20"/>
        <v>0</v>
      </c>
      <c r="H82" s="107">
        <f t="shared" si="25"/>
        <v>0</v>
      </c>
      <c r="I82" s="107">
        <f t="shared" si="23"/>
        <v>0</v>
      </c>
      <c r="J82" s="111">
        <f t="shared" si="21"/>
        <v>0</v>
      </c>
      <c r="K82" s="111">
        <f t="shared" si="22"/>
        <v>0</v>
      </c>
    </row>
    <row r="83" spans="1:11" ht="12.75">
      <c r="A83" s="123"/>
      <c r="B83" s="87">
        <v>74</v>
      </c>
      <c r="C83" s="80">
        <f t="shared" si="18"/>
        <v>0</v>
      </c>
      <c r="D83" s="79">
        <f t="shared" si="24"/>
        <v>74</v>
      </c>
      <c r="E83" s="105">
        <f t="shared" si="26"/>
        <v>43344</v>
      </c>
      <c r="F83" s="106">
        <f t="shared" si="19"/>
        <v>0</v>
      </c>
      <c r="G83" s="106">
        <f t="shared" si="20"/>
        <v>0</v>
      </c>
      <c r="H83" s="106">
        <f t="shared" si="25"/>
        <v>0</v>
      </c>
      <c r="I83" s="106">
        <f t="shared" si="23"/>
        <v>0</v>
      </c>
      <c r="J83" s="112">
        <f t="shared" si="21"/>
        <v>0</v>
      </c>
      <c r="K83" s="112">
        <f t="shared" si="22"/>
        <v>0</v>
      </c>
    </row>
    <row r="84" spans="1:11" ht="12.75">
      <c r="A84" s="123"/>
      <c r="B84" s="87">
        <v>75</v>
      </c>
      <c r="C84" s="80">
        <f t="shared" si="18"/>
        <v>0</v>
      </c>
      <c r="D84" s="79">
        <f t="shared" si="24"/>
        <v>75</v>
      </c>
      <c r="E84" s="105">
        <f t="shared" si="26"/>
        <v>43374</v>
      </c>
      <c r="F84" s="106">
        <f t="shared" si="19"/>
        <v>0</v>
      </c>
      <c r="G84" s="106">
        <f t="shared" si="20"/>
        <v>0</v>
      </c>
      <c r="H84" s="106">
        <f t="shared" si="25"/>
        <v>0</v>
      </c>
      <c r="I84" s="106">
        <f t="shared" si="23"/>
        <v>0</v>
      </c>
      <c r="J84" s="112">
        <f t="shared" si="21"/>
        <v>0</v>
      </c>
      <c r="K84" s="112">
        <f t="shared" si="22"/>
        <v>0</v>
      </c>
    </row>
    <row r="85" spans="1:11" ht="12.75">
      <c r="A85" s="123"/>
      <c r="B85" s="87">
        <v>76</v>
      </c>
      <c r="C85" s="80">
        <f t="shared" si="18"/>
        <v>0</v>
      </c>
      <c r="D85" s="79">
        <f t="shared" si="24"/>
        <v>76</v>
      </c>
      <c r="E85" s="105">
        <f t="shared" si="26"/>
        <v>43405</v>
      </c>
      <c r="F85" s="106">
        <f t="shared" si="19"/>
        <v>0</v>
      </c>
      <c r="G85" s="106">
        <f t="shared" si="20"/>
        <v>0</v>
      </c>
      <c r="H85" s="106">
        <f t="shared" si="25"/>
        <v>0</v>
      </c>
      <c r="I85" s="106">
        <f t="shared" si="23"/>
        <v>0</v>
      </c>
      <c r="J85" s="112">
        <f t="shared" si="21"/>
        <v>0</v>
      </c>
      <c r="K85" s="112">
        <f t="shared" si="22"/>
        <v>0</v>
      </c>
    </row>
    <row r="86" spans="1:11" ht="12.75">
      <c r="A86" s="123"/>
      <c r="B86" s="87">
        <v>77</v>
      </c>
      <c r="C86" s="80">
        <f t="shared" si="18"/>
        <v>0</v>
      </c>
      <c r="D86" s="79">
        <f t="shared" si="24"/>
        <v>77</v>
      </c>
      <c r="E86" s="105">
        <f t="shared" si="26"/>
        <v>43435</v>
      </c>
      <c r="F86" s="106">
        <f t="shared" si="19"/>
        <v>0</v>
      </c>
      <c r="G86" s="106">
        <f t="shared" si="20"/>
        <v>0</v>
      </c>
      <c r="H86" s="106">
        <f t="shared" si="25"/>
        <v>0</v>
      </c>
      <c r="I86" s="106">
        <f t="shared" si="23"/>
        <v>0</v>
      </c>
      <c r="J86" s="112">
        <f t="shared" si="21"/>
        <v>0</v>
      </c>
      <c r="K86" s="112">
        <f t="shared" si="22"/>
        <v>0</v>
      </c>
    </row>
    <row r="87" spans="1:11" ht="12.75">
      <c r="A87" s="123"/>
      <c r="B87" s="87">
        <v>78</v>
      </c>
      <c r="C87" s="80">
        <f t="shared" si="18"/>
        <v>0</v>
      </c>
      <c r="D87" s="79">
        <f t="shared" si="24"/>
        <v>78</v>
      </c>
      <c r="E87" s="105">
        <f t="shared" si="26"/>
        <v>43466</v>
      </c>
      <c r="F87" s="106">
        <f t="shared" si="19"/>
        <v>0</v>
      </c>
      <c r="G87" s="106">
        <f t="shared" si="20"/>
        <v>0</v>
      </c>
      <c r="H87" s="106">
        <f t="shared" si="25"/>
        <v>0</v>
      </c>
      <c r="I87" s="106">
        <f t="shared" si="23"/>
        <v>0</v>
      </c>
      <c r="J87" s="112">
        <f t="shared" si="21"/>
        <v>0</v>
      </c>
      <c r="K87" s="112">
        <f t="shared" si="22"/>
        <v>0</v>
      </c>
    </row>
    <row r="88" spans="1:11" ht="12.75">
      <c r="A88" s="123"/>
      <c r="B88" s="87">
        <v>79</v>
      </c>
      <c r="C88" s="80">
        <f t="shared" si="18"/>
        <v>0</v>
      </c>
      <c r="D88" s="79">
        <f t="shared" si="24"/>
        <v>79</v>
      </c>
      <c r="E88" s="105">
        <f t="shared" si="26"/>
        <v>43497</v>
      </c>
      <c r="F88" s="106">
        <f t="shared" si="19"/>
        <v>0</v>
      </c>
      <c r="G88" s="106">
        <f t="shared" si="20"/>
        <v>0</v>
      </c>
      <c r="H88" s="106">
        <f t="shared" si="25"/>
        <v>0</v>
      </c>
      <c r="I88" s="106">
        <f t="shared" si="23"/>
        <v>0</v>
      </c>
      <c r="J88" s="112">
        <f t="shared" si="21"/>
        <v>0</v>
      </c>
      <c r="K88" s="112">
        <f t="shared" si="22"/>
        <v>0</v>
      </c>
    </row>
    <row r="89" spans="1:11" ht="12.75">
      <c r="A89" s="123"/>
      <c r="B89" s="87">
        <v>80</v>
      </c>
      <c r="C89" s="80">
        <f t="shared" si="18"/>
        <v>0</v>
      </c>
      <c r="D89" s="79">
        <f t="shared" si="24"/>
        <v>80</v>
      </c>
      <c r="E89" s="105">
        <f t="shared" si="26"/>
        <v>43525</v>
      </c>
      <c r="F89" s="106">
        <f t="shared" si="19"/>
        <v>0</v>
      </c>
      <c r="G89" s="106">
        <f t="shared" si="20"/>
        <v>0</v>
      </c>
      <c r="H89" s="106">
        <f t="shared" si="25"/>
        <v>0</v>
      </c>
      <c r="I89" s="106">
        <f t="shared" si="23"/>
        <v>0</v>
      </c>
      <c r="J89" s="112">
        <f t="shared" si="21"/>
        <v>0</v>
      </c>
      <c r="K89" s="112">
        <f t="shared" si="22"/>
        <v>0</v>
      </c>
    </row>
    <row r="90" spans="1:11" ht="12.75">
      <c r="A90" s="123"/>
      <c r="B90" s="87">
        <v>81</v>
      </c>
      <c r="C90" s="80">
        <f t="shared" si="18"/>
        <v>0</v>
      </c>
      <c r="D90" s="79">
        <f t="shared" si="24"/>
        <v>81</v>
      </c>
      <c r="E90" s="105">
        <f t="shared" si="26"/>
        <v>43556</v>
      </c>
      <c r="F90" s="106">
        <f t="shared" si="19"/>
        <v>0</v>
      </c>
      <c r="G90" s="106">
        <f t="shared" si="20"/>
        <v>0</v>
      </c>
      <c r="H90" s="106">
        <f t="shared" si="25"/>
        <v>0</v>
      </c>
      <c r="I90" s="106">
        <f t="shared" si="23"/>
        <v>0</v>
      </c>
      <c r="J90" s="112">
        <f t="shared" si="21"/>
        <v>0</v>
      </c>
      <c r="K90" s="112">
        <f t="shared" si="22"/>
        <v>0</v>
      </c>
    </row>
    <row r="91" spans="1:11" ht="12.75">
      <c r="A91" s="123"/>
      <c r="B91" s="87">
        <v>82</v>
      </c>
      <c r="C91" s="80">
        <f t="shared" si="18"/>
        <v>0</v>
      </c>
      <c r="D91" s="79">
        <f t="shared" si="24"/>
        <v>82</v>
      </c>
      <c r="E91" s="105">
        <f t="shared" si="26"/>
        <v>43586</v>
      </c>
      <c r="F91" s="106">
        <f t="shared" si="19"/>
        <v>0</v>
      </c>
      <c r="G91" s="106">
        <f t="shared" si="20"/>
        <v>0</v>
      </c>
      <c r="H91" s="106">
        <f t="shared" si="25"/>
        <v>0</v>
      </c>
      <c r="I91" s="106">
        <f t="shared" si="23"/>
        <v>0</v>
      </c>
      <c r="J91" s="112">
        <f t="shared" si="21"/>
        <v>0</v>
      </c>
      <c r="K91" s="112">
        <f t="shared" si="22"/>
        <v>0</v>
      </c>
    </row>
    <row r="92" spans="1:11" ht="12.75">
      <c r="A92" s="123"/>
      <c r="B92" s="87">
        <v>83</v>
      </c>
      <c r="C92" s="80">
        <f t="shared" si="18"/>
        <v>0</v>
      </c>
      <c r="D92" s="79">
        <f t="shared" si="24"/>
        <v>83</v>
      </c>
      <c r="E92" s="105">
        <f t="shared" si="26"/>
        <v>43617</v>
      </c>
      <c r="F92" s="106">
        <f t="shared" si="19"/>
        <v>0</v>
      </c>
      <c r="G92" s="106">
        <f t="shared" si="20"/>
        <v>0</v>
      </c>
      <c r="H92" s="106">
        <f t="shared" si="25"/>
        <v>0</v>
      </c>
      <c r="I92" s="106">
        <f t="shared" si="23"/>
        <v>0</v>
      </c>
      <c r="J92" s="112">
        <f t="shared" si="21"/>
        <v>0</v>
      </c>
      <c r="K92" s="112">
        <f t="shared" si="22"/>
        <v>0</v>
      </c>
    </row>
    <row r="93" spans="1:11" ht="12.75">
      <c r="A93" s="124"/>
      <c r="B93" s="88">
        <v>84</v>
      </c>
      <c r="C93" s="82">
        <f t="shared" si="18"/>
        <v>0</v>
      </c>
      <c r="D93" s="81">
        <f t="shared" si="24"/>
        <v>84</v>
      </c>
      <c r="E93" s="108">
        <f t="shared" si="26"/>
        <v>43647</v>
      </c>
      <c r="F93" s="109">
        <f t="shared" si="19"/>
        <v>0</v>
      </c>
      <c r="G93" s="109">
        <f t="shared" si="20"/>
        <v>0</v>
      </c>
      <c r="H93" s="109">
        <f t="shared" si="25"/>
        <v>0</v>
      </c>
      <c r="I93" s="109">
        <f t="shared" si="23"/>
        <v>0</v>
      </c>
      <c r="J93" s="113">
        <f t="shared" si="21"/>
        <v>0</v>
      </c>
      <c r="K93" s="113">
        <f t="shared" si="22"/>
        <v>0</v>
      </c>
    </row>
    <row r="94" spans="1:11" ht="12.75">
      <c r="A94" s="125">
        <v>8</v>
      </c>
      <c r="B94" s="95">
        <v>85</v>
      </c>
      <c r="C94" s="80">
        <f t="shared" si="18"/>
        <v>0</v>
      </c>
      <c r="D94" s="79">
        <f t="shared" si="24"/>
        <v>85</v>
      </c>
      <c r="E94" s="110">
        <f t="shared" si="26"/>
        <v>43678</v>
      </c>
      <c r="F94" s="107">
        <f t="shared" si="19"/>
        <v>0</v>
      </c>
      <c r="G94" s="107">
        <f t="shared" si="20"/>
        <v>0</v>
      </c>
      <c r="H94" s="107">
        <f t="shared" si="25"/>
        <v>0</v>
      </c>
      <c r="I94" s="107">
        <f t="shared" si="23"/>
        <v>0</v>
      </c>
      <c r="J94" s="111">
        <f t="shared" si="21"/>
        <v>0</v>
      </c>
      <c r="K94" s="111">
        <f t="shared" si="22"/>
        <v>0</v>
      </c>
    </row>
    <row r="95" spans="1:11" ht="12.75">
      <c r="A95" s="126"/>
      <c r="B95" s="96">
        <v>86</v>
      </c>
      <c r="C95" s="80">
        <f t="shared" si="18"/>
        <v>0</v>
      </c>
      <c r="D95" s="79">
        <f t="shared" si="24"/>
        <v>86</v>
      </c>
      <c r="E95" s="105">
        <f t="shared" si="26"/>
        <v>43709</v>
      </c>
      <c r="F95" s="106">
        <f t="shared" si="19"/>
        <v>0</v>
      </c>
      <c r="G95" s="106">
        <f t="shared" si="20"/>
        <v>0</v>
      </c>
      <c r="H95" s="106">
        <f t="shared" si="25"/>
        <v>0</v>
      </c>
      <c r="I95" s="106">
        <f t="shared" si="23"/>
        <v>0</v>
      </c>
      <c r="J95" s="112">
        <f t="shared" si="21"/>
        <v>0</v>
      </c>
      <c r="K95" s="112">
        <f t="shared" si="22"/>
        <v>0</v>
      </c>
    </row>
    <row r="96" spans="1:11" ht="12.75">
      <c r="A96" s="126"/>
      <c r="B96" s="96">
        <v>87</v>
      </c>
      <c r="C96" s="80">
        <f t="shared" si="18"/>
        <v>0</v>
      </c>
      <c r="D96" s="79">
        <f t="shared" si="24"/>
        <v>87</v>
      </c>
      <c r="E96" s="105">
        <f t="shared" si="26"/>
        <v>43739</v>
      </c>
      <c r="F96" s="106">
        <f t="shared" si="19"/>
        <v>0</v>
      </c>
      <c r="G96" s="106">
        <f t="shared" si="20"/>
        <v>0</v>
      </c>
      <c r="H96" s="106">
        <f t="shared" si="25"/>
        <v>0</v>
      </c>
      <c r="I96" s="106">
        <f t="shared" si="23"/>
        <v>0</v>
      </c>
      <c r="J96" s="112">
        <f t="shared" si="21"/>
        <v>0</v>
      </c>
      <c r="K96" s="112">
        <f t="shared" si="22"/>
        <v>0</v>
      </c>
    </row>
    <row r="97" spans="1:11" ht="12.75">
      <c r="A97" s="126"/>
      <c r="B97" s="96">
        <v>88</v>
      </c>
      <c r="C97" s="80">
        <f t="shared" si="18"/>
        <v>0</v>
      </c>
      <c r="D97" s="79">
        <f t="shared" si="24"/>
        <v>88</v>
      </c>
      <c r="E97" s="105">
        <f t="shared" si="26"/>
        <v>43770</v>
      </c>
      <c r="F97" s="106">
        <f t="shared" si="19"/>
        <v>0</v>
      </c>
      <c r="G97" s="106">
        <f t="shared" si="20"/>
        <v>0</v>
      </c>
      <c r="H97" s="106">
        <f t="shared" si="25"/>
        <v>0</v>
      </c>
      <c r="I97" s="106">
        <f t="shared" si="23"/>
        <v>0</v>
      </c>
      <c r="J97" s="112">
        <f t="shared" si="21"/>
        <v>0</v>
      </c>
      <c r="K97" s="112">
        <f t="shared" si="22"/>
        <v>0</v>
      </c>
    </row>
    <row r="98" spans="1:11" ht="12.75">
      <c r="A98" s="126"/>
      <c r="B98" s="96">
        <v>89</v>
      </c>
      <c r="C98" s="80">
        <f t="shared" si="18"/>
        <v>0</v>
      </c>
      <c r="D98" s="79">
        <f t="shared" si="24"/>
        <v>89</v>
      </c>
      <c r="E98" s="105">
        <f t="shared" si="26"/>
        <v>43800</v>
      </c>
      <c r="F98" s="106">
        <f t="shared" si="19"/>
        <v>0</v>
      </c>
      <c r="G98" s="106">
        <f t="shared" si="20"/>
        <v>0</v>
      </c>
      <c r="H98" s="106">
        <f t="shared" si="25"/>
        <v>0</v>
      </c>
      <c r="I98" s="106">
        <f t="shared" si="23"/>
        <v>0</v>
      </c>
      <c r="J98" s="112">
        <f t="shared" si="21"/>
        <v>0</v>
      </c>
      <c r="K98" s="112">
        <f t="shared" si="22"/>
        <v>0</v>
      </c>
    </row>
    <row r="99" spans="1:11" ht="12.75">
      <c r="A99" s="126"/>
      <c r="B99" s="96">
        <v>90</v>
      </c>
      <c r="C99" s="80">
        <f t="shared" si="18"/>
        <v>0</v>
      </c>
      <c r="D99" s="79">
        <f t="shared" si="24"/>
        <v>90</v>
      </c>
      <c r="E99" s="105">
        <f t="shared" si="26"/>
        <v>43831</v>
      </c>
      <c r="F99" s="106">
        <f t="shared" si="19"/>
        <v>0</v>
      </c>
      <c r="G99" s="106">
        <f t="shared" si="20"/>
        <v>0</v>
      </c>
      <c r="H99" s="106">
        <f t="shared" si="25"/>
        <v>0</v>
      </c>
      <c r="I99" s="106">
        <f t="shared" si="23"/>
        <v>0</v>
      </c>
      <c r="J99" s="112">
        <f t="shared" si="21"/>
        <v>0</v>
      </c>
      <c r="K99" s="112">
        <f t="shared" si="22"/>
        <v>0</v>
      </c>
    </row>
    <row r="100" spans="1:11" ht="12.75">
      <c r="A100" s="126"/>
      <c r="B100" s="96">
        <v>91</v>
      </c>
      <c r="C100" s="80">
        <f t="shared" si="18"/>
        <v>0</v>
      </c>
      <c r="D100" s="79">
        <f t="shared" si="24"/>
        <v>91</v>
      </c>
      <c r="E100" s="105">
        <f t="shared" si="26"/>
        <v>43862</v>
      </c>
      <c r="F100" s="106">
        <f t="shared" si="19"/>
        <v>0</v>
      </c>
      <c r="G100" s="106">
        <f t="shared" si="20"/>
        <v>0</v>
      </c>
      <c r="H100" s="106">
        <f t="shared" si="25"/>
        <v>0</v>
      </c>
      <c r="I100" s="106">
        <f t="shared" si="23"/>
        <v>0</v>
      </c>
      <c r="J100" s="112">
        <f t="shared" si="21"/>
        <v>0</v>
      </c>
      <c r="K100" s="112">
        <f t="shared" si="22"/>
        <v>0</v>
      </c>
    </row>
    <row r="101" spans="1:11" ht="12.75">
      <c r="A101" s="126"/>
      <c r="B101" s="96">
        <v>92</v>
      </c>
      <c r="C101" s="80">
        <f t="shared" si="18"/>
        <v>0</v>
      </c>
      <c r="D101" s="79">
        <f t="shared" si="24"/>
        <v>92</v>
      </c>
      <c r="E101" s="105">
        <f t="shared" si="26"/>
        <v>43891</v>
      </c>
      <c r="F101" s="106">
        <f t="shared" si="19"/>
        <v>0</v>
      </c>
      <c r="G101" s="106">
        <f t="shared" si="20"/>
        <v>0</v>
      </c>
      <c r="H101" s="106">
        <f t="shared" si="25"/>
        <v>0</v>
      </c>
      <c r="I101" s="106">
        <f t="shared" si="23"/>
        <v>0</v>
      </c>
      <c r="J101" s="112">
        <f t="shared" si="21"/>
        <v>0</v>
      </c>
      <c r="K101" s="112">
        <f t="shared" si="22"/>
        <v>0</v>
      </c>
    </row>
    <row r="102" spans="1:11" ht="12.75">
      <c r="A102" s="126"/>
      <c r="B102" s="96">
        <v>93</v>
      </c>
      <c r="C102" s="80">
        <f t="shared" si="18"/>
        <v>0</v>
      </c>
      <c r="D102" s="79">
        <f t="shared" si="24"/>
        <v>93</v>
      </c>
      <c r="E102" s="105">
        <f t="shared" si="26"/>
        <v>43922</v>
      </c>
      <c r="F102" s="106">
        <f t="shared" si="19"/>
        <v>0</v>
      </c>
      <c r="G102" s="106">
        <f t="shared" si="20"/>
        <v>0</v>
      </c>
      <c r="H102" s="106">
        <f t="shared" si="25"/>
        <v>0</v>
      </c>
      <c r="I102" s="106">
        <f t="shared" si="23"/>
        <v>0</v>
      </c>
      <c r="J102" s="112">
        <f t="shared" si="21"/>
        <v>0</v>
      </c>
      <c r="K102" s="112">
        <f t="shared" si="22"/>
        <v>0</v>
      </c>
    </row>
    <row r="103" spans="1:11" ht="12.75">
      <c r="A103" s="126"/>
      <c r="B103" s="96">
        <v>94</v>
      </c>
      <c r="C103" s="80">
        <f t="shared" si="18"/>
        <v>0</v>
      </c>
      <c r="D103" s="79">
        <f t="shared" si="24"/>
        <v>94</v>
      </c>
      <c r="E103" s="105">
        <f t="shared" si="26"/>
        <v>43952</v>
      </c>
      <c r="F103" s="106">
        <f t="shared" si="19"/>
        <v>0</v>
      </c>
      <c r="G103" s="106">
        <f t="shared" si="20"/>
        <v>0</v>
      </c>
      <c r="H103" s="106">
        <f t="shared" si="25"/>
        <v>0</v>
      </c>
      <c r="I103" s="106">
        <f t="shared" si="23"/>
        <v>0</v>
      </c>
      <c r="J103" s="112">
        <f t="shared" si="21"/>
        <v>0</v>
      </c>
      <c r="K103" s="112">
        <f t="shared" si="22"/>
        <v>0</v>
      </c>
    </row>
    <row r="104" spans="1:11" ht="12.75">
      <c r="A104" s="126"/>
      <c r="B104" s="96">
        <v>95</v>
      </c>
      <c r="C104" s="80">
        <f t="shared" si="18"/>
        <v>0</v>
      </c>
      <c r="D104" s="79">
        <f t="shared" si="24"/>
        <v>95</v>
      </c>
      <c r="E104" s="105">
        <f t="shared" si="26"/>
        <v>43983</v>
      </c>
      <c r="F104" s="106">
        <f t="shared" si="19"/>
        <v>0</v>
      </c>
      <c r="G104" s="106">
        <f t="shared" si="20"/>
        <v>0</v>
      </c>
      <c r="H104" s="106">
        <f t="shared" si="25"/>
        <v>0</v>
      </c>
      <c r="I104" s="106">
        <f t="shared" si="23"/>
        <v>0</v>
      </c>
      <c r="J104" s="112">
        <f t="shared" si="21"/>
        <v>0</v>
      </c>
      <c r="K104" s="112">
        <f t="shared" si="22"/>
        <v>0</v>
      </c>
    </row>
    <row r="105" spans="1:11" ht="12.75">
      <c r="A105" s="127"/>
      <c r="B105" s="97">
        <v>96</v>
      </c>
      <c r="C105" s="82">
        <f t="shared" si="18"/>
        <v>0</v>
      </c>
      <c r="D105" s="81">
        <f t="shared" si="24"/>
        <v>96</v>
      </c>
      <c r="E105" s="108">
        <f t="shared" si="26"/>
        <v>44013</v>
      </c>
      <c r="F105" s="109">
        <f t="shared" si="19"/>
        <v>0</v>
      </c>
      <c r="G105" s="109">
        <f t="shared" si="20"/>
        <v>0</v>
      </c>
      <c r="H105" s="109">
        <f t="shared" si="25"/>
        <v>0</v>
      </c>
      <c r="I105" s="109">
        <f t="shared" si="23"/>
        <v>0</v>
      </c>
      <c r="J105" s="113">
        <f t="shared" si="21"/>
        <v>0</v>
      </c>
      <c r="K105" s="113">
        <f t="shared" si="22"/>
        <v>0</v>
      </c>
    </row>
    <row r="106" spans="1:11" ht="12.75">
      <c r="A106" s="128">
        <v>9</v>
      </c>
      <c r="B106" s="92">
        <v>97</v>
      </c>
      <c r="C106" s="80">
        <f aca="true" t="shared" si="27" ref="C106:C129">IF(J106&gt;0,J106,0)</f>
        <v>0</v>
      </c>
      <c r="D106" s="79">
        <f t="shared" si="24"/>
        <v>97</v>
      </c>
      <c r="E106" s="110">
        <f t="shared" si="26"/>
        <v>44044</v>
      </c>
      <c r="F106" s="107">
        <f aca="true" t="shared" si="28" ref="F106:F129">IF(J105&gt;=0,J105,0)</f>
        <v>0</v>
      </c>
      <c r="G106" s="107">
        <f aca="true" t="shared" si="29" ref="G106:G129">IF(K105&gt;=0,K105,0)</f>
        <v>0</v>
      </c>
      <c r="H106" s="107">
        <f t="shared" si="25"/>
        <v>0</v>
      </c>
      <c r="I106" s="107">
        <f aca="true" t="shared" si="30" ref="I106:I129">IF(F106&lt;$G$6,ROUNDUP(F106+F106*$G$3/12,0),$G$6)</f>
        <v>0</v>
      </c>
      <c r="J106" s="111">
        <f t="shared" si="21"/>
        <v>0</v>
      </c>
      <c r="K106" s="111">
        <f t="shared" si="22"/>
        <v>0</v>
      </c>
    </row>
    <row r="107" spans="1:11" ht="12.75">
      <c r="A107" s="129"/>
      <c r="B107" s="93">
        <v>98</v>
      </c>
      <c r="C107" s="80">
        <f t="shared" si="27"/>
        <v>0</v>
      </c>
      <c r="D107" s="79">
        <f t="shared" si="24"/>
        <v>98</v>
      </c>
      <c r="E107" s="105">
        <f t="shared" si="26"/>
        <v>44075</v>
      </c>
      <c r="F107" s="106">
        <f t="shared" si="28"/>
        <v>0</v>
      </c>
      <c r="G107" s="106">
        <f t="shared" si="29"/>
        <v>0</v>
      </c>
      <c r="H107" s="106">
        <f aca="true" t="shared" si="31" ref="H107:H129">IF(B107=1,0,G107*$G$3/12)</f>
        <v>0</v>
      </c>
      <c r="I107" s="106">
        <f t="shared" si="30"/>
        <v>0</v>
      </c>
      <c r="J107" s="112">
        <f t="shared" si="21"/>
        <v>0</v>
      </c>
      <c r="K107" s="112">
        <f t="shared" si="22"/>
        <v>0</v>
      </c>
    </row>
    <row r="108" spans="1:11" ht="12.75">
      <c r="A108" s="129"/>
      <c r="B108" s="93">
        <v>99</v>
      </c>
      <c r="C108" s="80">
        <f t="shared" si="27"/>
        <v>0</v>
      </c>
      <c r="D108" s="79">
        <f t="shared" si="24"/>
        <v>99</v>
      </c>
      <c r="E108" s="105">
        <f t="shared" si="26"/>
        <v>44105</v>
      </c>
      <c r="F108" s="106">
        <f t="shared" si="28"/>
        <v>0</v>
      </c>
      <c r="G108" s="106">
        <f t="shared" si="29"/>
        <v>0</v>
      </c>
      <c r="H108" s="106">
        <f t="shared" si="31"/>
        <v>0</v>
      </c>
      <c r="I108" s="106">
        <f t="shared" si="30"/>
        <v>0</v>
      </c>
      <c r="J108" s="112">
        <f t="shared" si="21"/>
        <v>0</v>
      </c>
      <c r="K108" s="112">
        <f t="shared" si="22"/>
        <v>0</v>
      </c>
    </row>
    <row r="109" spans="1:11" ht="12.75">
      <c r="A109" s="129"/>
      <c r="B109" s="93">
        <v>100</v>
      </c>
      <c r="C109" s="80">
        <f t="shared" si="27"/>
        <v>0</v>
      </c>
      <c r="D109" s="79">
        <f t="shared" si="24"/>
        <v>100</v>
      </c>
      <c r="E109" s="105">
        <f t="shared" si="26"/>
        <v>44136</v>
      </c>
      <c r="F109" s="106">
        <f t="shared" si="28"/>
        <v>0</v>
      </c>
      <c r="G109" s="106">
        <f t="shared" si="29"/>
        <v>0</v>
      </c>
      <c r="H109" s="106">
        <f t="shared" si="31"/>
        <v>0</v>
      </c>
      <c r="I109" s="106">
        <f t="shared" si="30"/>
        <v>0</v>
      </c>
      <c r="J109" s="112">
        <f aca="true" t="shared" si="32" ref="J109:J129">F109-I109+H109</f>
        <v>0</v>
      </c>
      <c r="K109" s="112">
        <f aca="true" t="shared" si="33" ref="K109:K129">IF(J109&gt;G109,G109,J109)</f>
        <v>0</v>
      </c>
    </row>
    <row r="110" spans="1:11" ht="12.75">
      <c r="A110" s="129"/>
      <c r="B110" s="93">
        <v>101</v>
      </c>
      <c r="C110" s="80">
        <f t="shared" si="27"/>
        <v>0</v>
      </c>
      <c r="D110" s="79">
        <f t="shared" si="24"/>
        <v>101</v>
      </c>
      <c r="E110" s="105">
        <f t="shared" si="26"/>
        <v>44166</v>
      </c>
      <c r="F110" s="106">
        <f t="shared" si="28"/>
        <v>0</v>
      </c>
      <c r="G110" s="106">
        <f t="shared" si="29"/>
        <v>0</v>
      </c>
      <c r="H110" s="106">
        <f t="shared" si="31"/>
        <v>0</v>
      </c>
      <c r="I110" s="106">
        <f t="shared" si="30"/>
        <v>0</v>
      </c>
      <c r="J110" s="112">
        <f t="shared" si="32"/>
        <v>0</v>
      </c>
      <c r="K110" s="112">
        <f t="shared" si="33"/>
        <v>0</v>
      </c>
    </row>
    <row r="111" spans="1:11" ht="12.75">
      <c r="A111" s="129"/>
      <c r="B111" s="93">
        <v>102</v>
      </c>
      <c r="C111" s="80">
        <f t="shared" si="27"/>
        <v>0</v>
      </c>
      <c r="D111" s="79">
        <f aca="true" t="shared" si="34" ref="D111:D129">B111</f>
        <v>102</v>
      </c>
      <c r="E111" s="105">
        <f t="shared" si="26"/>
        <v>44197</v>
      </c>
      <c r="F111" s="106">
        <f t="shared" si="28"/>
        <v>0</v>
      </c>
      <c r="G111" s="106">
        <f t="shared" si="29"/>
        <v>0</v>
      </c>
      <c r="H111" s="106">
        <f t="shared" si="31"/>
        <v>0</v>
      </c>
      <c r="I111" s="106">
        <f t="shared" si="30"/>
        <v>0</v>
      </c>
      <c r="J111" s="112">
        <f t="shared" si="32"/>
        <v>0</v>
      </c>
      <c r="K111" s="112">
        <f t="shared" si="33"/>
        <v>0</v>
      </c>
    </row>
    <row r="112" spans="1:11" ht="12.75">
      <c r="A112" s="129"/>
      <c r="B112" s="93">
        <v>103</v>
      </c>
      <c r="C112" s="80">
        <f t="shared" si="27"/>
        <v>0</v>
      </c>
      <c r="D112" s="79">
        <f t="shared" si="34"/>
        <v>103</v>
      </c>
      <c r="E112" s="105">
        <f t="shared" si="26"/>
        <v>44228</v>
      </c>
      <c r="F112" s="106">
        <f t="shared" si="28"/>
        <v>0</v>
      </c>
      <c r="G112" s="106">
        <f t="shared" si="29"/>
        <v>0</v>
      </c>
      <c r="H112" s="106">
        <f t="shared" si="31"/>
        <v>0</v>
      </c>
      <c r="I112" s="106">
        <f t="shared" si="30"/>
        <v>0</v>
      </c>
      <c r="J112" s="112">
        <f t="shared" si="32"/>
        <v>0</v>
      </c>
      <c r="K112" s="112">
        <f t="shared" si="33"/>
        <v>0</v>
      </c>
    </row>
    <row r="113" spans="1:11" ht="12.75">
      <c r="A113" s="129"/>
      <c r="B113" s="93">
        <v>104</v>
      </c>
      <c r="C113" s="80">
        <f t="shared" si="27"/>
        <v>0</v>
      </c>
      <c r="D113" s="79">
        <f t="shared" si="34"/>
        <v>104</v>
      </c>
      <c r="E113" s="105">
        <f t="shared" si="26"/>
        <v>44256</v>
      </c>
      <c r="F113" s="106">
        <f t="shared" si="28"/>
        <v>0</v>
      </c>
      <c r="G113" s="106">
        <f t="shared" si="29"/>
        <v>0</v>
      </c>
      <c r="H113" s="106">
        <f t="shared" si="31"/>
        <v>0</v>
      </c>
      <c r="I113" s="106">
        <f t="shared" si="30"/>
        <v>0</v>
      </c>
      <c r="J113" s="112">
        <f t="shared" si="32"/>
        <v>0</v>
      </c>
      <c r="K113" s="112">
        <f t="shared" si="33"/>
        <v>0</v>
      </c>
    </row>
    <row r="114" spans="1:11" ht="12.75">
      <c r="A114" s="129"/>
      <c r="B114" s="93">
        <v>105</v>
      </c>
      <c r="C114" s="80">
        <f t="shared" si="27"/>
        <v>0</v>
      </c>
      <c r="D114" s="79">
        <f t="shared" si="34"/>
        <v>105</v>
      </c>
      <c r="E114" s="105">
        <f t="shared" si="26"/>
        <v>44287</v>
      </c>
      <c r="F114" s="106">
        <f t="shared" si="28"/>
        <v>0</v>
      </c>
      <c r="G114" s="106">
        <f t="shared" si="29"/>
        <v>0</v>
      </c>
      <c r="H114" s="106">
        <f t="shared" si="31"/>
        <v>0</v>
      </c>
      <c r="I114" s="106">
        <f t="shared" si="30"/>
        <v>0</v>
      </c>
      <c r="J114" s="112">
        <f t="shared" si="32"/>
        <v>0</v>
      </c>
      <c r="K114" s="112">
        <f t="shared" si="33"/>
        <v>0</v>
      </c>
    </row>
    <row r="115" spans="1:11" ht="12.75">
      <c r="A115" s="129"/>
      <c r="B115" s="93">
        <v>106</v>
      </c>
      <c r="C115" s="80">
        <f t="shared" si="27"/>
        <v>0</v>
      </c>
      <c r="D115" s="79">
        <f t="shared" si="34"/>
        <v>106</v>
      </c>
      <c r="E115" s="105">
        <f t="shared" si="26"/>
        <v>44317</v>
      </c>
      <c r="F115" s="106">
        <f t="shared" si="28"/>
        <v>0</v>
      </c>
      <c r="G115" s="106">
        <f t="shared" si="29"/>
        <v>0</v>
      </c>
      <c r="H115" s="106">
        <f t="shared" si="31"/>
        <v>0</v>
      </c>
      <c r="I115" s="106">
        <f t="shared" si="30"/>
        <v>0</v>
      </c>
      <c r="J115" s="112">
        <f t="shared" si="32"/>
        <v>0</v>
      </c>
      <c r="K115" s="112">
        <f t="shared" si="33"/>
        <v>0</v>
      </c>
    </row>
    <row r="116" spans="1:11" ht="12.75">
      <c r="A116" s="129"/>
      <c r="B116" s="93">
        <v>107</v>
      </c>
      <c r="C116" s="80">
        <f t="shared" si="27"/>
        <v>0</v>
      </c>
      <c r="D116" s="79">
        <f t="shared" si="34"/>
        <v>107</v>
      </c>
      <c r="E116" s="105">
        <f t="shared" si="26"/>
        <v>44348</v>
      </c>
      <c r="F116" s="106">
        <f t="shared" si="28"/>
        <v>0</v>
      </c>
      <c r="G116" s="106">
        <f t="shared" si="29"/>
        <v>0</v>
      </c>
      <c r="H116" s="106">
        <f t="shared" si="31"/>
        <v>0</v>
      </c>
      <c r="I116" s="106">
        <f t="shared" si="30"/>
        <v>0</v>
      </c>
      <c r="J116" s="112">
        <f t="shared" si="32"/>
        <v>0</v>
      </c>
      <c r="K116" s="112">
        <f t="shared" si="33"/>
        <v>0</v>
      </c>
    </row>
    <row r="117" spans="1:11" ht="12.75">
      <c r="A117" s="130"/>
      <c r="B117" s="94">
        <v>108</v>
      </c>
      <c r="C117" s="82">
        <f t="shared" si="27"/>
        <v>0</v>
      </c>
      <c r="D117" s="81">
        <f t="shared" si="34"/>
        <v>108</v>
      </c>
      <c r="E117" s="108">
        <f t="shared" si="26"/>
        <v>44378</v>
      </c>
      <c r="F117" s="109">
        <f t="shared" si="28"/>
        <v>0</v>
      </c>
      <c r="G117" s="109">
        <f t="shared" si="29"/>
        <v>0</v>
      </c>
      <c r="H117" s="109">
        <f t="shared" si="31"/>
        <v>0</v>
      </c>
      <c r="I117" s="109">
        <f t="shared" si="30"/>
        <v>0</v>
      </c>
      <c r="J117" s="113">
        <f t="shared" si="32"/>
        <v>0</v>
      </c>
      <c r="K117" s="113">
        <f t="shared" si="33"/>
        <v>0</v>
      </c>
    </row>
    <row r="118" spans="1:11" ht="12.75">
      <c r="A118" s="131">
        <v>10</v>
      </c>
      <c r="B118" s="89">
        <v>109</v>
      </c>
      <c r="C118" s="80">
        <f t="shared" si="27"/>
        <v>0</v>
      </c>
      <c r="D118" s="79">
        <f t="shared" si="34"/>
        <v>109</v>
      </c>
      <c r="E118" s="110">
        <f t="shared" si="26"/>
        <v>44409</v>
      </c>
      <c r="F118" s="107">
        <f t="shared" si="28"/>
        <v>0</v>
      </c>
      <c r="G118" s="107">
        <f t="shared" si="29"/>
        <v>0</v>
      </c>
      <c r="H118" s="107">
        <f t="shared" si="31"/>
        <v>0</v>
      </c>
      <c r="I118" s="107">
        <f t="shared" si="30"/>
        <v>0</v>
      </c>
      <c r="J118" s="111">
        <f t="shared" si="32"/>
        <v>0</v>
      </c>
      <c r="K118" s="111">
        <f t="shared" si="33"/>
        <v>0</v>
      </c>
    </row>
    <row r="119" spans="1:11" ht="12.75">
      <c r="A119" s="132"/>
      <c r="B119" s="90">
        <v>110</v>
      </c>
      <c r="C119" s="80">
        <f t="shared" si="27"/>
        <v>0</v>
      </c>
      <c r="D119" s="79">
        <f t="shared" si="34"/>
        <v>110</v>
      </c>
      <c r="E119" s="105">
        <f t="shared" si="26"/>
        <v>44440</v>
      </c>
      <c r="F119" s="106">
        <f t="shared" si="28"/>
        <v>0</v>
      </c>
      <c r="G119" s="106">
        <f t="shared" si="29"/>
        <v>0</v>
      </c>
      <c r="H119" s="106">
        <f t="shared" si="31"/>
        <v>0</v>
      </c>
      <c r="I119" s="106">
        <f t="shared" si="30"/>
        <v>0</v>
      </c>
      <c r="J119" s="112">
        <f t="shared" si="32"/>
        <v>0</v>
      </c>
      <c r="K119" s="112">
        <f t="shared" si="33"/>
        <v>0</v>
      </c>
    </row>
    <row r="120" spans="1:11" ht="12.75">
      <c r="A120" s="132"/>
      <c r="B120" s="90">
        <v>111</v>
      </c>
      <c r="C120" s="80">
        <f t="shared" si="27"/>
        <v>0</v>
      </c>
      <c r="D120" s="79">
        <f t="shared" si="34"/>
        <v>111</v>
      </c>
      <c r="E120" s="105">
        <f t="shared" si="26"/>
        <v>44470</v>
      </c>
      <c r="F120" s="106">
        <f t="shared" si="28"/>
        <v>0</v>
      </c>
      <c r="G120" s="106">
        <f t="shared" si="29"/>
        <v>0</v>
      </c>
      <c r="H120" s="106">
        <f t="shared" si="31"/>
        <v>0</v>
      </c>
      <c r="I120" s="106">
        <f t="shared" si="30"/>
        <v>0</v>
      </c>
      <c r="J120" s="112">
        <f t="shared" si="32"/>
        <v>0</v>
      </c>
      <c r="K120" s="112">
        <f t="shared" si="33"/>
        <v>0</v>
      </c>
    </row>
    <row r="121" spans="1:11" ht="12.75">
      <c r="A121" s="132"/>
      <c r="B121" s="90">
        <v>112</v>
      </c>
      <c r="C121" s="80">
        <f t="shared" si="27"/>
        <v>0</v>
      </c>
      <c r="D121" s="79">
        <f t="shared" si="34"/>
        <v>112</v>
      </c>
      <c r="E121" s="105">
        <f t="shared" si="26"/>
        <v>44501</v>
      </c>
      <c r="F121" s="106">
        <f t="shared" si="28"/>
        <v>0</v>
      </c>
      <c r="G121" s="106">
        <f t="shared" si="29"/>
        <v>0</v>
      </c>
      <c r="H121" s="106">
        <f t="shared" si="31"/>
        <v>0</v>
      </c>
      <c r="I121" s="106">
        <f t="shared" si="30"/>
        <v>0</v>
      </c>
      <c r="J121" s="112">
        <f t="shared" si="32"/>
        <v>0</v>
      </c>
      <c r="K121" s="112">
        <f t="shared" si="33"/>
        <v>0</v>
      </c>
    </row>
    <row r="122" spans="1:11" ht="12.75">
      <c r="A122" s="132"/>
      <c r="B122" s="90">
        <v>113</v>
      </c>
      <c r="C122" s="80">
        <f t="shared" si="27"/>
        <v>0</v>
      </c>
      <c r="D122" s="79">
        <f t="shared" si="34"/>
        <v>113</v>
      </c>
      <c r="E122" s="105">
        <f t="shared" si="26"/>
        <v>44531</v>
      </c>
      <c r="F122" s="106">
        <f t="shared" si="28"/>
        <v>0</v>
      </c>
      <c r="G122" s="106">
        <f t="shared" si="29"/>
        <v>0</v>
      </c>
      <c r="H122" s="106">
        <f t="shared" si="31"/>
        <v>0</v>
      </c>
      <c r="I122" s="106">
        <f t="shared" si="30"/>
        <v>0</v>
      </c>
      <c r="J122" s="112">
        <f t="shared" si="32"/>
        <v>0</v>
      </c>
      <c r="K122" s="112">
        <f t="shared" si="33"/>
        <v>0</v>
      </c>
    </row>
    <row r="123" spans="1:11" ht="12.75">
      <c r="A123" s="132"/>
      <c r="B123" s="90">
        <v>114</v>
      </c>
      <c r="C123" s="80">
        <f t="shared" si="27"/>
        <v>0</v>
      </c>
      <c r="D123" s="79">
        <f t="shared" si="34"/>
        <v>114</v>
      </c>
      <c r="E123" s="105">
        <f t="shared" si="26"/>
        <v>44562</v>
      </c>
      <c r="F123" s="106">
        <f t="shared" si="28"/>
        <v>0</v>
      </c>
      <c r="G123" s="106">
        <f t="shared" si="29"/>
        <v>0</v>
      </c>
      <c r="H123" s="106">
        <f t="shared" si="31"/>
        <v>0</v>
      </c>
      <c r="I123" s="106">
        <f t="shared" si="30"/>
        <v>0</v>
      </c>
      <c r="J123" s="112">
        <f t="shared" si="32"/>
        <v>0</v>
      </c>
      <c r="K123" s="112">
        <f t="shared" si="33"/>
        <v>0</v>
      </c>
    </row>
    <row r="124" spans="1:11" ht="12.75">
      <c r="A124" s="132"/>
      <c r="B124" s="90">
        <v>115</v>
      </c>
      <c r="C124" s="80">
        <f t="shared" si="27"/>
        <v>0</v>
      </c>
      <c r="D124" s="79">
        <f t="shared" si="34"/>
        <v>115</v>
      </c>
      <c r="E124" s="105">
        <f t="shared" si="26"/>
        <v>44593</v>
      </c>
      <c r="F124" s="106">
        <f t="shared" si="28"/>
        <v>0</v>
      </c>
      <c r="G124" s="106">
        <f t="shared" si="29"/>
        <v>0</v>
      </c>
      <c r="H124" s="106">
        <f t="shared" si="31"/>
        <v>0</v>
      </c>
      <c r="I124" s="106">
        <f t="shared" si="30"/>
        <v>0</v>
      </c>
      <c r="J124" s="112">
        <f t="shared" si="32"/>
        <v>0</v>
      </c>
      <c r="K124" s="112">
        <f t="shared" si="33"/>
        <v>0</v>
      </c>
    </row>
    <row r="125" spans="1:11" ht="12.75">
      <c r="A125" s="132"/>
      <c r="B125" s="90">
        <v>116</v>
      </c>
      <c r="C125" s="80">
        <f t="shared" si="27"/>
        <v>0</v>
      </c>
      <c r="D125" s="79">
        <f t="shared" si="34"/>
        <v>116</v>
      </c>
      <c r="E125" s="105">
        <f t="shared" si="26"/>
        <v>44621</v>
      </c>
      <c r="F125" s="106">
        <f t="shared" si="28"/>
        <v>0</v>
      </c>
      <c r="G125" s="106">
        <f t="shared" si="29"/>
        <v>0</v>
      </c>
      <c r="H125" s="106">
        <f t="shared" si="31"/>
        <v>0</v>
      </c>
      <c r="I125" s="106">
        <f t="shared" si="30"/>
        <v>0</v>
      </c>
      <c r="J125" s="112">
        <f t="shared" si="32"/>
        <v>0</v>
      </c>
      <c r="K125" s="112">
        <f t="shared" si="33"/>
        <v>0</v>
      </c>
    </row>
    <row r="126" spans="1:11" ht="12.75">
      <c r="A126" s="132"/>
      <c r="B126" s="90">
        <v>117</v>
      </c>
      <c r="C126" s="80">
        <f t="shared" si="27"/>
        <v>0</v>
      </c>
      <c r="D126" s="79">
        <f t="shared" si="34"/>
        <v>117</v>
      </c>
      <c r="E126" s="105">
        <f t="shared" si="26"/>
        <v>44652</v>
      </c>
      <c r="F126" s="106">
        <f t="shared" si="28"/>
        <v>0</v>
      </c>
      <c r="G126" s="106">
        <f t="shared" si="29"/>
        <v>0</v>
      </c>
      <c r="H126" s="106">
        <f t="shared" si="31"/>
        <v>0</v>
      </c>
      <c r="I126" s="106">
        <f t="shared" si="30"/>
        <v>0</v>
      </c>
      <c r="J126" s="112">
        <f t="shared" si="32"/>
        <v>0</v>
      </c>
      <c r="K126" s="112">
        <f t="shared" si="33"/>
        <v>0</v>
      </c>
    </row>
    <row r="127" spans="1:11" ht="12.75">
      <c r="A127" s="132"/>
      <c r="B127" s="90">
        <v>118</v>
      </c>
      <c r="C127" s="80">
        <f t="shared" si="27"/>
        <v>0</v>
      </c>
      <c r="D127" s="79">
        <f t="shared" si="34"/>
        <v>118</v>
      </c>
      <c r="E127" s="105">
        <f t="shared" si="26"/>
        <v>44682</v>
      </c>
      <c r="F127" s="106">
        <f t="shared" si="28"/>
        <v>0</v>
      </c>
      <c r="G127" s="106">
        <f t="shared" si="29"/>
        <v>0</v>
      </c>
      <c r="H127" s="106">
        <f t="shared" si="31"/>
        <v>0</v>
      </c>
      <c r="I127" s="106">
        <f t="shared" si="30"/>
        <v>0</v>
      </c>
      <c r="J127" s="112">
        <f t="shared" si="32"/>
        <v>0</v>
      </c>
      <c r="K127" s="112">
        <f t="shared" si="33"/>
        <v>0</v>
      </c>
    </row>
    <row r="128" spans="1:11" ht="12.75">
      <c r="A128" s="132"/>
      <c r="B128" s="90">
        <v>119</v>
      </c>
      <c r="C128" s="80">
        <f t="shared" si="27"/>
        <v>0</v>
      </c>
      <c r="D128" s="79">
        <f t="shared" si="34"/>
        <v>119</v>
      </c>
      <c r="E128" s="105">
        <f t="shared" si="26"/>
        <v>44713</v>
      </c>
      <c r="F128" s="106">
        <f t="shared" si="28"/>
        <v>0</v>
      </c>
      <c r="G128" s="106">
        <f t="shared" si="29"/>
        <v>0</v>
      </c>
      <c r="H128" s="106">
        <f t="shared" si="31"/>
        <v>0</v>
      </c>
      <c r="I128" s="106">
        <f t="shared" si="30"/>
        <v>0</v>
      </c>
      <c r="J128" s="112">
        <f t="shared" si="32"/>
        <v>0</v>
      </c>
      <c r="K128" s="112">
        <f t="shared" si="33"/>
        <v>0</v>
      </c>
    </row>
    <row r="129" spans="1:11" ht="12.75">
      <c r="A129" s="133"/>
      <c r="B129" s="91">
        <v>120</v>
      </c>
      <c r="C129" s="82">
        <f t="shared" si="27"/>
        <v>0</v>
      </c>
      <c r="D129" s="81">
        <f t="shared" si="34"/>
        <v>120</v>
      </c>
      <c r="E129" s="108">
        <f t="shared" si="26"/>
        <v>44743</v>
      </c>
      <c r="F129" s="109">
        <f t="shared" si="28"/>
        <v>0</v>
      </c>
      <c r="G129" s="109">
        <f t="shared" si="29"/>
        <v>0</v>
      </c>
      <c r="H129" s="109">
        <f t="shared" si="31"/>
        <v>0</v>
      </c>
      <c r="I129" s="109">
        <f t="shared" si="30"/>
        <v>0</v>
      </c>
      <c r="J129" s="113">
        <f t="shared" si="32"/>
        <v>0</v>
      </c>
      <c r="K129" s="113">
        <f t="shared" si="33"/>
        <v>0</v>
      </c>
    </row>
  </sheetData>
  <sheetProtection password="F52F" sheet="1" objects="1" scenarios="1"/>
  <protectedRanges>
    <protectedRange sqref="G1:G6" name="ช่วง1"/>
  </protectedRanges>
  <mergeCells count="10">
    <mergeCell ref="A82:A93"/>
    <mergeCell ref="A94:A105"/>
    <mergeCell ref="A106:A117"/>
    <mergeCell ref="A118:A129"/>
    <mergeCell ref="A10:A21"/>
    <mergeCell ref="A22:A33"/>
    <mergeCell ref="A34:A45"/>
    <mergeCell ref="A46:A57"/>
    <mergeCell ref="A58:A69"/>
    <mergeCell ref="A70:A81"/>
  </mergeCells>
  <conditionalFormatting sqref="J10:K45">
    <cfRule type="cellIs" priority="27" dxfId="33" operator="lessThanOrEqual">
      <formula>0</formula>
    </cfRule>
  </conditionalFormatting>
  <conditionalFormatting sqref="I10:I45 F10:G45">
    <cfRule type="cellIs" priority="26" dxfId="33" operator="equal">
      <formula>0</formula>
    </cfRule>
  </conditionalFormatting>
  <conditionalFormatting sqref="H11:H45">
    <cfRule type="cellIs" priority="25" dxfId="33" operator="equal">
      <formula>0</formula>
    </cfRule>
  </conditionalFormatting>
  <conditionalFormatting sqref="J46:K57">
    <cfRule type="cellIs" priority="24" dxfId="33" operator="lessThanOrEqual">
      <formula>0</formula>
    </cfRule>
  </conditionalFormatting>
  <conditionalFormatting sqref="F46:G57 I46:I57">
    <cfRule type="cellIs" priority="23" dxfId="33" operator="equal">
      <formula>0</formula>
    </cfRule>
  </conditionalFormatting>
  <conditionalFormatting sqref="H46:H57">
    <cfRule type="cellIs" priority="22" dxfId="33" operator="equal">
      <formula>0</formula>
    </cfRule>
  </conditionalFormatting>
  <conditionalFormatting sqref="J58:K69">
    <cfRule type="cellIs" priority="21" dxfId="33" operator="lessThanOrEqual">
      <formula>0</formula>
    </cfRule>
  </conditionalFormatting>
  <conditionalFormatting sqref="F58:G69 I58:I69">
    <cfRule type="cellIs" priority="20" dxfId="33" operator="equal">
      <formula>0</formula>
    </cfRule>
  </conditionalFormatting>
  <conditionalFormatting sqref="H58:H69">
    <cfRule type="cellIs" priority="19" dxfId="33" operator="equal">
      <formula>0</formula>
    </cfRule>
  </conditionalFormatting>
  <conditionalFormatting sqref="J70:K81">
    <cfRule type="cellIs" priority="16" dxfId="33" operator="lessThanOrEqual">
      <formula>0</formula>
    </cfRule>
  </conditionalFormatting>
  <conditionalFormatting sqref="F70:G81 I70:I81">
    <cfRule type="cellIs" priority="15" dxfId="33" operator="equal">
      <formula>0</formula>
    </cfRule>
  </conditionalFormatting>
  <conditionalFormatting sqref="H70:H81">
    <cfRule type="cellIs" priority="14" dxfId="33" operator="equal">
      <formula>0</formula>
    </cfRule>
  </conditionalFormatting>
  <conditionalFormatting sqref="J82:K93">
    <cfRule type="cellIs" priority="13" dxfId="33" operator="lessThanOrEqual">
      <formula>0</formula>
    </cfRule>
  </conditionalFormatting>
  <conditionalFormatting sqref="F82:G93 I82:I93">
    <cfRule type="cellIs" priority="12" dxfId="33" operator="equal">
      <formula>0</formula>
    </cfRule>
  </conditionalFormatting>
  <conditionalFormatting sqref="H82:H93">
    <cfRule type="cellIs" priority="11" dxfId="33" operator="equal">
      <formula>0</formula>
    </cfRule>
  </conditionalFormatting>
  <conditionalFormatting sqref="J94:K105">
    <cfRule type="cellIs" priority="9" dxfId="33" operator="lessThanOrEqual">
      <formula>0</formula>
    </cfRule>
  </conditionalFormatting>
  <conditionalFormatting sqref="F94:G105 I94:I105">
    <cfRule type="cellIs" priority="8" dxfId="33" operator="equal">
      <formula>0</formula>
    </cfRule>
  </conditionalFormatting>
  <conditionalFormatting sqref="H94:H105">
    <cfRule type="cellIs" priority="7" dxfId="33" operator="equal">
      <formula>0</formula>
    </cfRule>
  </conditionalFormatting>
  <conditionalFormatting sqref="J106:K117">
    <cfRule type="cellIs" priority="6" dxfId="33" operator="lessThanOrEqual">
      <formula>0</formula>
    </cfRule>
  </conditionalFormatting>
  <conditionalFormatting sqref="F106:G117 I106:I117">
    <cfRule type="cellIs" priority="5" dxfId="33" operator="equal">
      <formula>0</formula>
    </cfRule>
  </conditionalFormatting>
  <conditionalFormatting sqref="H106:H117">
    <cfRule type="cellIs" priority="4" dxfId="33" operator="equal">
      <formula>0</formula>
    </cfRule>
  </conditionalFormatting>
  <conditionalFormatting sqref="J118:K129">
    <cfRule type="cellIs" priority="3" dxfId="33" operator="lessThanOrEqual">
      <formula>0</formula>
    </cfRule>
  </conditionalFormatting>
  <conditionalFormatting sqref="F118:G129 I118:I129">
    <cfRule type="cellIs" priority="2" dxfId="33" operator="equal">
      <formula>0</formula>
    </cfRule>
  </conditionalFormatting>
  <conditionalFormatting sqref="H118:H129">
    <cfRule type="cellIs" priority="1" dxfId="33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I14" sqref="I14"/>
    </sheetView>
  </sheetViews>
  <sheetFormatPr defaultColWidth="9.140625" defaultRowHeight="15"/>
  <cols>
    <col min="1" max="1" width="6.421875" style="42" customWidth="1"/>
    <col min="2" max="2" width="6.421875" style="5" customWidth="1"/>
    <col min="3" max="3" width="12.7109375" style="5" hidden="1" customWidth="1"/>
    <col min="4" max="4" width="6.421875" style="5" hidden="1" customWidth="1"/>
    <col min="5" max="5" width="13.57421875" style="1" customWidth="1"/>
    <col min="6" max="9" width="15.7109375" style="1" customWidth="1"/>
    <col min="10" max="10" width="17.421875" style="1" customWidth="1"/>
    <col min="11" max="11" width="15.7109375" style="1" customWidth="1"/>
    <col min="12" max="13" width="9.140625" style="1" customWidth="1"/>
    <col min="14" max="14" width="29.00390625" style="1" bestFit="1" customWidth="1"/>
    <col min="15" max="16384" width="9.140625" style="1" customWidth="1"/>
  </cols>
  <sheetData>
    <row r="1" spans="5:11" ht="15">
      <c r="E1" s="1" t="s">
        <v>1</v>
      </c>
      <c r="G1" s="102">
        <v>123915</v>
      </c>
      <c r="H1" s="114" t="s">
        <v>8</v>
      </c>
      <c r="I1" s="114"/>
      <c r="J1" s="115" t="s">
        <v>18</v>
      </c>
      <c r="K1" s="116" t="s">
        <v>21</v>
      </c>
    </row>
    <row r="2" spans="5:11" ht="15">
      <c r="E2" s="1" t="s">
        <v>0</v>
      </c>
      <c r="G2" s="102">
        <v>70000</v>
      </c>
      <c r="H2" s="114" t="s">
        <v>8</v>
      </c>
      <c r="I2" s="114"/>
      <c r="J2" s="117" t="e">
        <f>VLOOKUP(0,C14:E73,3,FALSE)</f>
        <v>#N/A</v>
      </c>
      <c r="K2" s="118" t="e">
        <f>VLOOKUP(0,C14:E73,2,FALSE)</f>
        <v>#N/A</v>
      </c>
    </row>
    <row r="3" spans="5:11" ht="12.75">
      <c r="E3" s="1" t="s">
        <v>2</v>
      </c>
      <c r="G3" s="103">
        <v>0.1</v>
      </c>
      <c r="H3" s="114" t="s">
        <v>9</v>
      </c>
      <c r="I3" s="114"/>
      <c r="J3" s="114"/>
      <c r="K3" s="114"/>
    </row>
    <row r="4" spans="5:14" ht="12.75">
      <c r="E4" s="1" t="s">
        <v>13</v>
      </c>
      <c r="G4" s="104">
        <v>41061</v>
      </c>
      <c r="H4" s="119">
        <f>G4</f>
        <v>41061</v>
      </c>
      <c r="I4" s="114"/>
      <c r="J4" s="114"/>
      <c r="K4" s="114"/>
      <c r="N4" s="19"/>
    </row>
    <row r="5" spans="5:11" ht="12.75">
      <c r="E5" s="1" t="s">
        <v>23</v>
      </c>
      <c r="G5" s="104">
        <v>41122</v>
      </c>
      <c r="H5" s="119">
        <f>G5</f>
        <v>41122</v>
      </c>
      <c r="I5" s="114"/>
      <c r="J5" s="115" t="s">
        <v>25</v>
      </c>
      <c r="K5" s="120">
        <f>SUM(I14:I73)</f>
        <v>124080</v>
      </c>
    </row>
    <row r="6" spans="5:11" ht="12.75">
      <c r="E6" s="1" t="s">
        <v>14</v>
      </c>
      <c r="G6" s="20">
        <v>0</v>
      </c>
      <c r="H6" s="114" t="s">
        <v>8</v>
      </c>
      <c r="I6" s="114"/>
      <c r="J6" s="115" t="s">
        <v>24</v>
      </c>
      <c r="K6" s="121">
        <f>SUM(H14:H73)</f>
        <v>19280.092324568548</v>
      </c>
    </row>
    <row r="7" spans="5:11" ht="12.75">
      <c r="E7" s="1" t="s">
        <v>15</v>
      </c>
      <c r="G7" s="20">
        <v>0</v>
      </c>
      <c r="H7" s="114" t="s">
        <v>8</v>
      </c>
      <c r="I7" s="114"/>
      <c r="J7" s="114"/>
      <c r="K7" s="114"/>
    </row>
    <row r="8" spans="5:11" ht="12.75">
      <c r="E8" s="1" t="s">
        <v>16</v>
      </c>
      <c r="G8" s="20">
        <v>0</v>
      </c>
      <c r="H8" s="114" t="s">
        <v>8</v>
      </c>
      <c r="I8" s="114"/>
      <c r="J8" s="114"/>
      <c r="K8" s="114"/>
    </row>
    <row r="9" spans="5:11" ht="12.75">
      <c r="E9" s="1" t="s">
        <v>19</v>
      </c>
      <c r="G9" s="20">
        <v>0</v>
      </c>
      <c r="H9" s="114" t="s">
        <v>8</v>
      </c>
      <c r="I9" s="114"/>
      <c r="J9" s="114"/>
      <c r="K9" s="114"/>
    </row>
    <row r="10" spans="5:11" ht="12.75">
      <c r="E10" s="1" t="s">
        <v>20</v>
      </c>
      <c r="G10" s="20">
        <v>0</v>
      </c>
      <c r="H10" s="114" t="s">
        <v>8</v>
      </c>
      <c r="I10" s="114"/>
      <c r="J10" s="114"/>
      <c r="K10" s="114"/>
    </row>
    <row r="11" spans="8:11" ht="12.75">
      <c r="H11" s="114"/>
      <c r="I11" s="114"/>
      <c r="J11" s="114"/>
      <c r="K11" s="114"/>
    </row>
    <row r="12" spans="1:11" s="5" customFormat="1" ht="12.75">
      <c r="A12" s="46" t="s">
        <v>26</v>
      </c>
      <c r="B12" s="10" t="s">
        <v>7</v>
      </c>
      <c r="C12" s="10"/>
      <c r="D12" s="10"/>
      <c r="E12" s="10" t="s">
        <v>17</v>
      </c>
      <c r="F12" s="10" t="s">
        <v>3</v>
      </c>
      <c r="G12" s="10" t="s">
        <v>0</v>
      </c>
      <c r="H12" s="10" t="s">
        <v>2</v>
      </c>
      <c r="I12" s="10" t="s">
        <v>4</v>
      </c>
      <c r="J12" s="10" t="s">
        <v>5</v>
      </c>
      <c r="K12" s="10" t="s">
        <v>6</v>
      </c>
    </row>
    <row r="13" spans="1:19" ht="12.75" hidden="1">
      <c r="A13" s="48"/>
      <c r="B13" s="36">
        <v>0</v>
      </c>
      <c r="C13" s="37">
        <f>J13</f>
        <v>123915</v>
      </c>
      <c r="D13" s="36">
        <v>0</v>
      </c>
      <c r="E13" s="38">
        <f>G4</f>
        <v>41061</v>
      </c>
      <c r="F13" s="34">
        <f>G1</f>
        <v>123915</v>
      </c>
      <c r="G13" s="34">
        <f>G2</f>
        <v>70000</v>
      </c>
      <c r="H13" s="8">
        <v>0</v>
      </c>
      <c r="I13" s="8">
        <v>0</v>
      </c>
      <c r="J13" s="9">
        <f>F13-H13+I13</f>
        <v>123915</v>
      </c>
      <c r="K13" s="9">
        <f aca="true" t="shared" si="0" ref="K13:K44">IF(J13&gt;G13,G13,J13)</f>
        <v>70000</v>
      </c>
      <c r="L13" s="2"/>
      <c r="M13" s="2"/>
      <c r="N13" s="2"/>
      <c r="O13" s="2"/>
      <c r="P13" s="2"/>
      <c r="Q13" s="2"/>
      <c r="R13" s="2"/>
      <c r="S13" s="2"/>
    </row>
    <row r="14" spans="1:19" ht="12.75">
      <c r="A14" s="134">
        <v>1</v>
      </c>
      <c r="B14" s="11">
        <v>1</v>
      </c>
      <c r="C14" s="35">
        <f>IF(J14&gt;0,J14,0)</f>
        <v>123084.86301369863</v>
      </c>
      <c r="D14" s="11">
        <v>1</v>
      </c>
      <c r="E14" s="105">
        <f>G5</f>
        <v>41122</v>
      </c>
      <c r="F14" s="106">
        <f>IF(J13&gt;=0,J13,0)</f>
        <v>123915</v>
      </c>
      <c r="G14" s="106">
        <f>IF(K13&gt;=0,K13,0)</f>
        <v>70000</v>
      </c>
      <c r="H14" s="107">
        <f>G14*G3*(E14-E13)/365</f>
        <v>1169.86301369863</v>
      </c>
      <c r="I14" s="99">
        <v>2000</v>
      </c>
      <c r="J14" s="111">
        <f aca="true" t="shared" si="1" ref="J14:J45">F14-I14+H14</f>
        <v>123084.86301369863</v>
      </c>
      <c r="K14" s="111">
        <f t="shared" si="0"/>
        <v>70000</v>
      </c>
      <c r="L14" s="2"/>
      <c r="M14" s="2"/>
      <c r="N14" s="2"/>
      <c r="O14" s="2"/>
      <c r="P14" s="2"/>
      <c r="Q14" s="2"/>
      <c r="R14" s="2"/>
      <c r="S14" s="2"/>
    </row>
    <row r="15" spans="1:19" ht="12.75">
      <c r="A15" s="135"/>
      <c r="B15" s="11">
        <v>2</v>
      </c>
      <c r="C15" s="26">
        <f aca="true" t="shared" si="2" ref="C15:C73">IF(J15&gt;0,J15,0)</f>
        <v>121668.19634703196</v>
      </c>
      <c r="D15" s="11">
        <v>2</v>
      </c>
      <c r="E15" s="105">
        <f aca="true" t="shared" si="3" ref="E15:E46">EOMONTH(E14,0)+DAY(E14)</f>
        <v>41153</v>
      </c>
      <c r="F15" s="106">
        <f>IF(J14&gt;=0,J14,0)</f>
        <v>123084.86301369863</v>
      </c>
      <c r="G15" s="106">
        <f>IF(K14&gt;=0,K14,0)</f>
        <v>70000</v>
      </c>
      <c r="H15" s="106">
        <f aca="true" t="shared" si="4" ref="H15:H46">IF(B15=1,0,G15*$G$3/12)</f>
        <v>583.3333333333334</v>
      </c>
      <c r="I15" s="100">
        <v>2000</v>
      </c>
      <c r="J15" s="112">
        <f t="shared" si="1"/>
        <v>121668.19634703196</v>
      </c>
      <c r="K15" s="112">
        <f t="shared" si="0"/>
        <v>70000</v>
      </c>
      <c r="L15" s="2"/>
      <c r="M15" s="2"/>
      <c r="N15" s="2"/>
      <c r="O15" s="2"/>
      <c r="P15" s="2"/>
      <c r="Q15" s="2"/>
      <c r="R15" s="2"/>
      <c r="S15" s="2"/>
    </row>
    <row r="16" spans="1:19" ht="12.75">
      <c r="A16" s="135"/>
      <c r="B16" s="11">
        <v>3</v>
      </c>
      <c r="C16" s="26">
        <f t="shared" si="2"/>
        <v>120251.52968036529</v>
      </c>
      <c r="D16" s="11">
        <v>3</v>
      </c>
      <c r="E16" s="105">
        <f t="shared" si="3"/>
        <v>41183</v>
      </c>
      <c r="F16" s="106">
        <f aca="true" t="shared" si="5" ref="F16:G49">IF(J15&gt;=0,J15,0)</f>
        <v>121668.19634703196</v>
      </c>
      <c r="G16" s="106">
        <f t="shared" si="5"/>
        <v>70000</v>
      </c>
      <c r="H16" s="106">
        <f t="shared" si="4"/>
        <v>583.3333333333334</v>
      </c>
      <c r="I16" s="100">
        <v>2000</v>
      </c>
      <c r="J16" s="112">
        <f t="shared" si="1"/>
        <v>120251.52968036529</v>
      </c>
      <c r="K16" s="112">
        <f t="shared" si="0"/>
        <v>70000</v>
      </c>
      <c r="L16" s="3"/>
      <c r="M16" s="3"/>
      <c r="N16" s="3"/>
      <c r="O16" s="3"/>
      <c r="P16" s="3"/>
      <c r="Q16" s="3"/>
      <c r="R16" s="3"/>
      <c r="S16" s="3"/>
    </row>
    <row r="17" spans="1:19" ht="12.75">
      <c r="A17" s="135"/>
      <c r="B17" s="11">
        <v>4</v>
      </c>
      <c r="C17" s="26">
        <f t="shared" si="2"/>
        <v>118834.86301369862</v>
      </c>
      <c r="D17" s="11">
        <v>4</v>
      </c>
      <c r="E17" s="105">
        <f t="shared" si="3"/>
        <v>41214</v>
      </c>
      <c r="F17" s="106">
        <f t="shared" si="5"/>
        <v>120251.52968036529</v>
      </c>
      <c r="G17" s="106">
        <f t="shared" si="5"/>
        <v>70000</v>
      </c>
      <c r="H17" s="106">
        <f t="shared" si="4"/>
        <v>583.3333333333334</v>
      </c>
      <c r="I17" s="100">
        <v>2000</v>
      </c>
      <c r="J17" s="112">
        <f t="shared" si="1"/>
        <v>118834.86301369862</v>
      </c>
      <c r="K17" s="112">
        <f t="shared" si="0"/>
        <v>70000</v>
      </c>
      <c r="L17" s="4"/>
      <c r="M17" s="4"/>
      <c r="N17" s="4"/>
      <c r="O17" s="4"/>
      <c r="P17" s="4"/>
      <c r="Q17" s="4"/>
      <c r="R17" s="4"/>
      <c r="S17" s="4"/>
    </row>
    <row r="18" spans="1:19" ht="12.75">
      <c r="A18" s="135"/>
      <c r="B18" s="11">
        <v>5</v>
      </c>
      <c r="C18" s="26">
        <f t="shared" si="2"/>
        <v>117418.19634703195</v>
      </c>
      <c r="D18" s="11">
        <v>5</v>
      </c>
      <c r="E18" s="105">
        <f t="shared" si="3"/>
        <v>41244</v>
      </c>
      <c r="F18" s="106">
        <f t="shared" si="5"/>
        <v>118834.86301369862</v>
      </c>
      <c r="G18" s="106">
        <f t="shared" si="5"/>
        <v>70000</v>
      </c>
      <c r="H18" s="106">
        <f t="shared" si="4"/>
        <v>583.3333333333334</v>
      </c>
      <c r="I18" s="100">
        <v>2000</v>
      </c>
      <c r="J18" s="112">
        <f t="shared" si="1"/>
        <v>117418.19634703195</v>
      </c>
      <c r="K18" s="112">
        <f t="shared" si="0"/>
        <v>70000</v>
      </c>
      <c r="L18" s="2"/>
      <c r="M18" s="2"/>
      <c r="N18" s="2"/>
      <c r="O18" s="2"/>
      <c r="P18" s="2"/>
      <c r="Q18" s="2"/>
      <c r="R18" s="2"/>
      <c r="S18" s="2"/>
    </row>
    <row r="19" spans="1:19" ht="12.75">
      <c r="A19" s="135"/>
      <c r="B19" s="11">
        <v>6</v>
      </c>
      <c r="C19" s="26">
        <f t="shared" si="2"/>
        <v>116001.52968036527</v>
      </c>
      <c r="D19" s="11">
        <v>6</v>
      </c>
      <c r="E19" s="105">
        <f t="shared" si="3"/>
        <v>41275</v>
      </c>
      <c r="F19" s="106">
        <f t="shared" si="5"/>
        <v>117418.19634703195</v>
      </c>
      <c r="G19" s="106">
        <f t="shared" si="5"/>
        <v>70000</v>
      </c>
      <c r="H19" s="106">
        <f t="shared" si="4"/>
        <v>583.3333333333334</v>
      </c>
      <c r="I19" s="100">
        <v>2000</v>
      </c>
      <c r="J19" s="112">
        <f t="shared" si="1"/>
        <v>116001.52968036527</v>
      </c>
      <c r="K19" s="112">
        <f t="shared" si="0"/>
        <v>70000</v>
      </c>
      <c r="L19" s="4"/>
      <c r="M19" s="4"/>
      <c r="N19" s="4"/>
      <c r="O19" s="4"/>
      <c r="P19" s="4"/>
      <c r="Q19" s="4"/>
      <c r="R19" s="4"/>
      <c r="S19" s="4"/>
    </row>
    <row r="20" spans="1:11" ht="12.75">
      <c r="A20" s="135"/>
      <c r="B20" s="11">
        <v>7</v>
      </c>
      <c r="C20" s="26">
        <f t="shared" si="2"/>
        <v>111914.8630136986</v>
      </c>
      <c r="D20" s="11">
        <v>7</v>
      </c>
      <c r="E20" s="105">
        <f t="shared" si="3"/>
        <v>41306</v>
      </c>
      <c r="F20" s="106">
        <f t="shared" si="5"/>
        <v>116001.52968036527</v>
      </c>
      <c r="G20" s="106">
        <f t="shared" si="5"/>
        <v>70000</v>
      </c>
      <c r="H20" s="106">
        <f t="shared" si="4"/>
        <v>583.3333333333334</v>
      </c>
      <c r="I20" s="100">
        <v>4670</v>
      </c>
      <c r="J20" s="112">
        <f t="shared" si="1"/>
        <v>111914.8630136986</v>
      </c>
      <c r="K20" s="112">
        <f t="shared" si="0"/>
        <v>70000</v>
      </c>
    </row>
    <row r="21" spans="1:11" ht="12.75">
      <c r="A21" s="135"/>
      <c r="B21" s="11">
        <v>8</v>
      </c>
      <c r="C21" s="26">
        <f t="shared" si="2"/>
        <v>107828.19634703193</v>
      </c>
      <c r="D21" s="11">
        <v>8</v>
      </c>
      <c r="E21" s="105">
        <f t="shared" si="3"/>
        <v>41334</v>
      </c>
      <c r="F21" s="106">
        <f t="shared" si="5"/>
        <v>111914.8630136986</v>
      </c>
      <c r="G21" s="106">
        <f t="shared" si="5"/>
        <v>70000</v>
      </c>
      <c r="H21" s="106">
        <f t="shared" si="4"/>
        <v>583.3333333333334</v>
      </c>
      <c r="I21" s="100">
        <v>4670</v>
      </c>
      <c r="J21" s="112">
        <f t="shared" si="1"/>
        <v>107828.19634703193</v>
      </c>
      <c r="K21" s="112">
        <f t="shared" si="0"/>
        <v>70000</v>
      </c>
    </row>
    <row r="22" spans="1:11" ht="12.75">
      <c r="A22" s="135"/>
      <c r="B22" s="11">
        <v>9</v>
      </c>
      <c r="C22" s="26">
        <f t="shared" si="2"/>
        <v>103741.52968036526</v>
      </c>
      <c r="D22" s="11">
        <v>9</v>
      </c>
      <c r="E22" s="105">
        <f t="shared" si="3"/>
        <v>41365</v>
      </c>
      <c r="F22" s="106">
        <f t="shared" si="5"/>
        <v>107828.19634703193</v>
      </c>
      <c r="G22" s="106">
        <f t="shared" si="5"/>
        <v>70000</v>
      </c>
      <c r="H22" s="106">
        <f t="shared" si="4"/>
        <v>583.3333333333334</v>
      </c>
      <c r="I22" s="100">
        <v>4670</v>
      </c>
      <c r="J22" s="112">
        <f t="shared" si="1"/>
        <v>103741.52968036526</v>
      </c>
      <c r="K22" s="112">
        <f t="shared" si="0"/>
        <v>70000</v>
      </c>
    </row>
    <row r="23" spans="1:11" ht="12.75">
      <c r="A23" s="135"/>
      <c r="B23" s="11">
        <v>10</v>
      </c>
      <c r="C23" s="26">
        <f t="shared" si="2"/>
        <v>99654.86301369859</v>
      </c>
      <c r="D23" s="11">
        <v>10</v>
      </c>
      <c r="E23" s="105">
        <f t="shared" si="3"/>
        <v>41395</v>
      </c>
      <c r="F23" s="106">
        <f t="shared" si="5"/>
        <v>103741.52968036526</v>
      </c>
      <c r="G23" s="106">
        <f t="shared" si="5"/>
        <v>70000</v>
      </c>
      <c r="H23" s="106">
        <f t="shared" si="4"/>
        <v>583.3333333333334</v>
      </c>
      <c r="I23" s="100">
        <v>4670</v>
      </c>
      <c r="J23" s="112">
        <f t="shared" si="1"/>
        <v>99654.86301369859</v>
      </c>
      <c r="K23" s="112">
        <f t="shared" si="0"/>
        <v>70000</v>
      </c>
    </row>
    <row r="24" spans="1:11" ht="12.75">
      <c r="A24" s="135"/>
      <c r="B24" s="11">
        <v>11</v>
      </c>
      <c r="C24" s="26">
        <f t="shared" si="2"/>
        <v>95568.19634703192</v>
      </c>
      <c r="D24" s="11">
        <v>11</v>
      </c>
      <c r="E24" s="105">
        <f t="shared" si="3"/>
        <v>41426</v>
      </c>
      <c r="F24" s="106">
        <f t="shared" si="5"/>
        <v>99654.86301369859</v>
      </c>
      <c r="G24" s="106">
        <f t="shared" si="5"/>
        <v>70000</v>
      </c>
      <c r="H24" s="106">
        <f t="shared" si="4"/>
        <v>583.3333333333334</v>
      </c>
      <c r="I24" s="100">
        <v>4670</v>
      </c>
      <c r="J24" s="112">
        <f t="shared" si="1"/>
        <v>95568.19634703192</v>
      </c>
      <c r="K24" s="112">
        <f t="shared" si="0"/>
        <v>70000</v>
      </c>
    </row>
    <row r="25" spans="1:11" ht="12.75">
      <c r="A25" s="136"/>
      <c r="B25" s="12">
        <v>12</v>
      </c>
      <c r="C25" s="27">
        <f t="shared" si="2"/>
        <v>91481.52968036525</v>
      </c>
      <c r="D25" s="12">
        <v>12</v>
      </c>
      <c r="E25" s="108">
        <f t="shared" si="3"/>
        <v>41456</v>
      </c>
      <c r="F25" s="109">
        <f t="shared" si="5"/>
        <v>95568.19634703192</v>
      </c>
      <c r="G25" s="109">
        <f t="shared" si="5"/>
        <v>70000</v>
      </c>
      <c r="H25" s="109">
        <f t="shared" si="4"/>
        <v>583.3333333333334</v>
      </c>
      <c r="I25" s="101">
        <v>4670</v>
      </c>
      <c r="J25" s="113">
        <f t="shared" si="1"/>
        <v>91481.52968036525</v>
      </c>
      <c r="K25" s="113">
        <f t="shared" si="0"/>
        <v>70000</v>
      </c>
    </row>
    <row r="26" spans="1:11" ht="12.75">
      <c r="A26" s="137">
        <v>2</v>
      </c>
      <c r="B26" s="13">
        <v>13</v>
      </c>
      <c r="C26" s="28">
        <f t="shared" si="2"/>
        <v>87394.86301369857</v>
      </c>
      <c r="D26" s="13">
        <v>13</v>
      </c>
      <c r="E26" s="110">
        <f t="shared" si="3"/>
        <v>41487</v>
      </c>
      <c r="F26" s="107">
        <f t="shared" si="5"/>
        <v>91481.52968036525</v>
      </c>
      <c r="G26" s="107">
        <f t="shared" si="5"/>
        <v>70000</v>
      </c>
      <c r="H26" s="107">
        <f t="shared" si="4"/>
        <v>583.3333333333334</v>
      </c>
      <c r="I26" s="99">
        <v>4670</v>
      </c>
      <c r="J26" s="111">
        <f t="shared" si="1"/>
        <v>87394.86301369857</v>
      </c>
      <c r="K26" s="111">
        <f t="shared" si="0"/>
        <v>70000</v>
      </c>
    </row>
    <row r="27" spans="1:11" ht="12.75">
      <c r="A27" s="138"/>
      <c r="B27" s="14">
        <v>14</v>
      </c>
      <c r="C27" s="29">
        <f t="shared" si="2"/>
        <v>83308.1963470319</v>
      </c>
      <c r="D27" s="14">
        <v>14</v>
      </c>
      <c r="E27" s="105">
        <f t="shared" si="3"/>
        <v>41518</v>
      </c>
      <c r="F27" s="106">
        <f t="shared" si="5"/>
        <v>87394.86301369857</v>
      </c>
      <c r="G27" s="106">
        <f t="shared" si="5"/>
        <v>70000</v>
      </c>
      <c r="H27" s="106">
        <f t="shared" si="4"/>
        <v>583.3333333333334</v>
      </c>
      <c r="I27" s="100">
        <v>4670</v>
      </c>
      <c r="J27" s="112">
        <f t="shared" si="1"/>
        <v>83308.1963470319</v>
      </c>
      <c r="K27" s="112">
        <f t="shared" si="0"/>
        <v>70000</v>
      </c>
    </row>
    <row r="28" spans="1:11" ht="12.75">
      <c r="A28" s="138"/>
      <c r="B28" s="14">
        <v>15</v>
      </c>
      <c r="C28" s="29">
        <f t="shared" si="2"/>
        <v>79221.52968036523</v>
      </c>
      <c r="D28" s="14">
        <v>15</v>
      </c>
      <c r="E28" s="105">
        <f t="shared" si="3"/>
        <v>41548</v>
      </c>
      <c r="F28" s="106">
        <f t="shared" si="5"/>
        <v>83308.1963470319</v>
      </c>
      <c r="G28" s="106">
        <f t="shared" si="5"/>
        <v>70000</v>
      </c>
      <c r="H28" s="106">
        <f t="shared" si="4"/>
        <v>583.3333333333334</v>
      </c>
      <c r="I28" s="100">
        <v>4670</v>
      </c>
      <c r="J28" s="112">
        <f t="shared" si="1"/>
        <v>79221.52968036523</v>
      </c>
      <c r="K28" s="112">
        <f t="shared" si="0"/>
        <v>70000</v>
      </c>
    </row>
    <row r="29" spans="1:11" ht="12.75">
      <c r="A29" s="138"/>
      <c r="B29" s="14">
        <v>16</v>
      </c>
      <c r="C29" s="29">
        <f t="shared" si="2"/>
        <v>75134.86301369856</v>
      </c>
      <c r="D29" s="14">
        <v>16</v>
      </c>
      <c r="E29" s="105">
        <f t="shared" si="3"/>
        <v>41579</v>
      </c>
      <c r="F29" s="106">
        <f t="shared" si="5"/>
        <v>79221.52968036523</v>
      </c>
      <c r="G29" s="106">
        <f t="shared" si="5"/>
        <v>70000</v>
      </c>
      <c r="H29" s="106">
        <f t="shared" si="4"/>
        <v>583.3333333333334</v>
      </c>
      <c r="I29" s="100">
        <v>4670</v>
      </c>
      <c r="J29" s="112">
        <f t="shared" si="1"/>
        <v>75134.86301369856</v>
      </c>
      <c r="K29" s="112">
        <f t="shared" si="0"/>
        <v>70000</v>
      </c>
    </row>
    <row r="30" spans="1:11" ht="12.75">
      <c r="A30" s="138"/>
      <c r="B30" s="14">
        <v>17</v>
      </c>
      <c r="C30" s="29">
        <f t="shared" si="2"/>
        <v>71048.19634703189</v>
      </c>
      <c r="D30" s="14">
        <v>17</v>
      </c>
      <c r="E30" s="105">
        <f t="shared" si="3"/>
        <v>41609</v>
      </c>
      <c r="F30" s="106">
        <f t="shared" si="5"/>
        <v>75134.86301369856</v>
      </c>
      <c r="G30" s="106">
        <f t="shared" si="5"/>
        <v>70000</v>
      </c>
      <c r="H30" s="106">
        <f t="shared" si="4"/>
        <v>583.3333333333334</v>
      </c>
      <c r="I30" s="100">
        <v>4670</v>
      </c>
      <c r="J30" s="112">
        <f t="shared" si="1"/>
        <v>71048.19634703189</v>
      </c>
      <c r="K30" s="112">
        <f t="shared" si="0"/>
        <v>70000</v>
      </c>
    </row>
    <row r="31" spans="1:11" ht="12.75">
      <c r="A31" s="138"/>
      <c r="B31" s="14">
        <v>18</v>
      </c>
      <c r="C31" s="29">
        <f t="shared" si="2"/>
        <v>66961.52968036522</v>
      </c>
      <c r="D31" s="14">
        <v>18</v>
      </c>
      <c r="E31" s="105">
        <f t="shared" si="3"/>
        <v>41640</v>
      </c>
      <c r="F31" s="106">
        <f t="shared" si="5"/>
        <v>71048.19634703189</v>
      </c>
      <c r="G31" s="106">
        <f t="shared" si="5"/>
        <v>70000</v>
      </c>
      <c r="H31" s="106">
        <f t="shared" si="4"/>
        <v>583.3333333333334</v>
      </c>
      <c r="I31" s="100">
        <v>4670</v>
      </c>
      <c r="J31" s="112">
        <f t="shared" si="1"/>
        <v>66961.52968036522</v>
      </c>
      <c r="K31" s="112">
        <f t="shared" si="0"/>
        <v>66961.52968036522</v>
      </c>
    </row>
    <row r="32" spans="1:11" ht="12.75">
      <c r="A32" s="138"/>
      <c r="B32" s="14">
        <v>19</v>
      </c>
      <c r="C32" s="29">
        <f t="shared" si="2"/>
        <v>62849.54242770159</v>
      </c>
      <c r="D32" s="14">
        <v>19</v>
      </c>
      <c r="E32" s="105">
        <f t="shared" si="3"/>
        <v>41671</v>
      </c>
      <c r="F32" s="106">
        <f t="shared" si="5"/>
        <v>66961.52968036522</v>
      </c>
      <c r="G32" s="106">
        <f t="shared" si="5"/>
        <v>66961.52968036522</v>
      </c>
      <c r="H32" s="106">
        <f t="shared" si="4"/>
        <v>558.0127473363768</v>
      </c>
      <c r="I32" s="100">
        <v>4670</v>
      </c>
      <c r="J32" s="112">
        <f t="shared" si="1"/>
        <v>62849.54242770159</v>
      </c>
      <c r="K32" s="112">
        <f t="shared" si="0"/>
        <v>62849.54242770159</v>
      </c>
    </row>
    <row r="33" spans="1:11" ht="12.75">
      <c r="A33" s="138"/>
      <c r="B33" s="14">
        <v>20</v>
      </c>
      <c r="C33" s="29">
        <f t="shared" si="2"/>
        <v>58703.28861459911</v>
      </c>
      <c r="D33" s="14">
        <v>20</v>
      </c>
      <c r="E33" s="105">
        <f t="shared" si="3"/>
        <v>41699</v>
      </c>
      <c r="F33" s="106">
        <f t="shared" si="5"/>
        <v>62849.54242770159</v>
      </c>
      <c r="G33" s="106">
        <f t="shared" si="5"/>
        <v>62849.54242770159</v>
      </c>
      <c r="H33" s="106">
        <f t="shared" si="4"/>
        <v>523.7461868975133</v>
      </c>
      <c r="I33" s="100">
        <v>4670</v>
      </c>
      <c r="J33" s="112">
        <f t="shared" si="1"/>
        <v>58703.28861459911</v>
      </c>
      <c r="K33" s="112">
        <f t="shared" si="0"/>
        <v>58703.28861459911</v>
      </c>
    </row>
    <row r="34" spans="1:11" ht="12.75">
      <c r="A34" s="138"/>
      <c r="B34" s="14">
        <v>21</v>
      </c>
      <c r="C34" s="29">
        <f t="shared" si="2"/>
        <v>54522.48268638743</v>
      </c>
      <c r="D34" s="14">
        <v>21</v>
      </c>
      <c r="E34" s="105">
        <f t="shared" si="3"/>
        <v>41730</v>
      </c>
      <c r="F34" s="106">
        <f t="shared" si="5"/>
        <v>58703.28861459911</v>
      </c>
      <c r="G34" s="106">
        <f t="shared" si="5"/>
        <v>58703.28861459911</v>
      </c>
      <c r="H34" s="106">
        <f t="shared" si="4"/>
        <v>489.19407178832597</v>
      </c>
      <c r="I34" s="100">
        <v>4670</v>
      </c>
      <c r="J34" s="112">
        <f t="shared" si="1"/>
        <v>54522.48268638743</v>
      </c>
      <c r="K34" s="112">
        <f t="shared" si="0"/>
        <v>54522.48268638743</v>
      </c>
    </row>
    <row r="35" spans="1:11" ht="12.75">
      <c r="A35" s="138"/>
      <c r="B35" s="14">
        <v>22</v>
      </c>
      <c r="C35" s="29">
        <f t="shared" si="2"/>
        <v>50306.836708774</v>
      </c>
      <c r="D35" s="14">
        <v>22</v>
      </c>
      <c r="E35" s="105">
        <f t="shared" si="3"/>
        <v>41760</v>
      </c>
      <c r="F35" s="106">
        <f t="shared" si="5"/>
        <v>54522.48268638743</v>
      </c>
      <c r="G35" s="106">
        <f t="shared" si="5"/>
        <v>54522.48268638743</v>
      </c>
      <c r="H35" s="106">
        <f t="shared" si="4"/>
        <v>454.354022386562</v>
      </c>
      <c r="I35" s="100">
        <v>4670</v>
      </c>
      <c r="J35" s="112">
        <f t="shared" si="1"/>
        <v>50306.836708774</v>
      </c>
      <c r="K35" s="112">
        <f t="shared" si="0"/>
        <v>50306.836708774</v>
      </c>
    </row>
    <row r="36" spans="1:11" ht="12.75">
      <c r="A36" s="138"/>
      <c r="B36" s="14">
        <v>23</v>
      </c>
      <c r="C36" s="29">
        <f t="shared" si="2"/>
        <v>46056.06034801378</v>
      </c>
      <c r="D36" s="14">
        <v>23</v>
      </c>
      <c r="E36" s="105">
        <f t="shared" si="3"/>
        <v>41791</v>
      </c>
      <c r="F36" s="106">
        <f t="shared" si="5"/>
        <v>50306.836708774</v>
      </c>
      <c r="G36" s="106">
        <f t="shared" si="5"/>
        <v>50306.836708774</v>
      </c>
      <c r="H36" s="106">
        <f t="shared" si="4"/>
        <v>419.2236392397833</v>
      </c>
      <c r="I36" s="100">
        <v>4670</v>
      </c>
      <c r="J36" s="112">
        <f t="shared" si="1"/>
        <v>46056.06034801378</v>
      </c>
      <c r="K36" s="112">
        <f t="shared" si="0"/>
        <v>46056.06034801378</v>
      </c>
    </row>
    <row r="37" spans="1:11" ht="12.75">
      <c r="A37" s="139"/>
      <c r="B37" s="15">
        <v>24</v>
      </c>
      <c r="C37" s="30">
        <f t="shared" si="2"/>
        <v>41769.860850913894</v>
      </c>
      <c r="D37" s="15">
        <v>24</v>
      </c>
      <c r="E37" s="108">
        <f t="shared" si="3"/>
        <v>41821</v>
      </c>
      <c r="F37" s="109">
        <f t="shared" si="5"/>
        <v>46056.06034801378</v>
      </c>
      <c r="G37" s="109">
        <f t="shared" si="5"/>
        <v>46056.06034801378</v>
      </c>
      <c r="H37" s="109">
        <f t="shared" si="4"/>
        <v>383.80050290011485</v>
      </c>
      <c r="I37" s="101">
        <v>4670</v>
      </c>
      <c r="J37" s="113">
        <f t="shared" si="1"/>
        <v>41769.860850913894</v>
      </c>
      <c r="K37" s="113">
        <f t="shared" si="0"/>
        <v>41769.860850913894</v>
      </c>
    </row>
    <row r="38" spans="1:11" ht="12.75">
      <c r="A38" s="140">
        <v>3</v>
      </c>
      <c r="B38" s="16">
        <v>25</v>
      </c>
      <c r="C38" s="31">
        <f t="shared" si="2"/>
        <v>37447.94302467151</v>
      </c>
      <c r="D38" s="16">
        <v>25</v>
      </c>
      <c r="E38" s="110">
        <f t="shared" si="3"/>
        <v>41852</v>
      </c>
      <c r="F38" s="107">
        <f t="shared" si="5"/>
        <v>41769.860850913894</v>
      </c>
      <c r="G38" s="107">
        <f t="shared" si="5"/>
        <v>41769.860850913894</v>
      </c>
      <c r="H38" s="107">
        <f t="shared" si="4"/>
        <v>348.08217375761575</v>
      </c>
      <c r="I38" s="99">
        <v>4670</v>
      </c>
      <c r="J38" s="111">
        <f t="shared" si="1"/>
        <v>37447.94302467151</v>
      </c>
      <c r="K38" s="111">
        <f t="shared" si="0"/>
        <v>37447.94302467151</v>
      </c>
    </row>
    <row r="39" spans="1:11" ht="12.75">
      <c r="A39" s="141"/>
      <c r="B39" s="17">
        <v>26</v>
      </c>
      <c r="C39" s="32">
        <f t="shared" si="2"/>
        <v>33090.009216543775</v>
      </c>
      <c r="D39" s="17">
        <v>26</v>
      </c>
      <c r="E39" s="105">
        <f t="shared" si="3"/>
        <v>41883</v>
      </c>
      <c r="F39" s="106">
        <f t="shared" si="5"/>
        <v>37447.94302467151</v>
      </c>
      <c r="G39" s="106">
        <f t="shared" si="5"/>
        <v>37447.94302467151</v>
      </c>
      <c r="H39" s="106">
        <f t="shared" si="4"/>
        <v>312.0661918722626</v>
      </c>
      <c r="I39" s="100">
        <v>4670</v>
      </c>
      <c r="J39" s="112">
        <f t="shared" si="1"/>
        <v>33090.009216543775</v>
      </c>
      <c r="K39" s="112">
        <f t="shared" si="0"/>
        <v>33090.009216543775</v>
      </c>
    </row>
    <row r="40" spans="1:11" ht="12.75">
      <c r="A40" s="141"/>
      <c r="B40" s="17">
        <v>27</v>
      </c>
      <c r="C40" s="32">
        <f t="shared" si="2"/>
        <v>28695.759293348307</v>
      </c>
      <c r="D40" s="17">
        <v>27</v>
      </c>
      <c r="E40" s="105">
        <f t="shared" si="3"/>
        <v>41913</v>
      </c>
      <c r="F40" s="106">
        <f t="shared" si="5"/>
        <v>33090.009216543775</v>
      </c>
      <c r="G40" s="106">
        <f t="shared" si="5"/>
        <v>33090.009216543775</v>
      </c>
      <c r="H40" s="106">
        <f t="shared" si="4"/>
        <v>275.7500768045315</v>
      </c>
      <c r="I40" s="100">
        <v>4670</v>
      </c>
      <c r="J40" s="112">
        <f t="shared" si="1"/>
        <v>28695.759293348307</v>
      </c>
      <c r="K40" s="112">
        <f t="shared" si="0"/>
        <v>28695.759293348307</v>
      </c>
    </row>
    <row r="41" spans="1:11" ht="12.75">
      <c r="A41" s="141"/>
      <c r="B41" s="17">
        <v>28</v>
      </c>
      <c r="C41" s="32">
        <f t="shared" si="2"/>
        <v>24264.890620792874</v>
      </c>
      <c r="D41" s="17">
        <v>28</v>
      </c>
      <c r="E41" s="105">
        <f t="shared" si="3"/>
        <v>41944</v>
      </c>
      <c r="F41" s="106">
        <f t="shared" si="5"/>
        <v>28695.759293348307</v>
      </c>
      <c r="G41" s="106">
        <f t="shared" si="5"/>
        <v>28695.759293348307</v>
      </c>
      <c r="H41" s="106">
        <f t="shared" si="4"/>
        <v>239.13132744456925</v>
      </c>
      <c r="I41" s="100">
        <v>4670</v>
      </c>
      <c r="J41" s="112">
        <f t="shared" si="1"/>
        <v>24264.890620792874</v>
      </c>
      <c r="K41" s="112">
        <f t="shared" si="0"/>
        <v>24264.890620792874</v>
      </c>
    </row>
    <row r="42" spans="1:11" ht="12.75">
      <c r="A42" s="141"/>
      <c r="B42" s="17">
        <v>29</v>
      </c>
      <c r="C42" s="32">
        <f t="shared" si="2"/>
        <v>19797.098042632813</v>
      </c>
      <c r="D42" s="17">
        <v>29</v>
      </c>
      <c r="E42" s="105">
        <f t="shared" si="3"/>
        <v>41974</v>
      </c>
      <c r="F42" s="106">
        <f t="shared" si="5"/>
        <v>24264.890620792874</v>
      </c>
      <c r="G42" s="106">
        <f t="shared" si="5"/>
        <v>24264.890620792874</v>
      </c>
      <c r="H42" s="106">
        <f t="shared" si="4"/>
        <v>202.20742183994062</v>
      </c>
      <c r="I42" s="100">
        <v>4670</v>
      </c>
      <c r="J42" s="112">
        <f t="shared" si="1"/>
        <v>19797.098042632813</v>
      </c>
      <c r="K42" s="112">
        <f t="shared" si="0"/>
        <v>19797.098042632813</v>
      </c>
    </row>
    <row r="43" spans="1:11" ht="12.75">
      <c r="A43" s="141"/>
      <c r="B43" s="17">
        <v>30</v>
      </c>
      <c r="C43" s="32">
        <f t="shared" si="2"/>
        <v>15292.073859654753</v>
      </c>
      <c r="D43" s="17">
        <v>30</v>
      </c>
      <c r="E43" s="105">
        <f t="shared" si="3"/>
        <v>42005</v>
      </c>
      <c r="F43" s="106">
        <f t="shared" si="5"/>
        <v>19797.098042632813</v>
      </c>
      <c r="G43" s="106">
        <f t="shared" si="5"/>
        <v>19797.098042632813</v>
      </c>
      <c r="H43" s="106">
        <f t="shared" si="4"/>
        <v>164.97581702194012</v>
      </c>
      <c r="I43" s="100">
        <v>4670</v>
      </c>
      <c r="J43" s="112">
        <f t="shared" si="1"/>
        <v>15292.073859654753</v>
      </c>
      <c r="K43" s="112">
        <f t="shared" si="0"/>
        <v>15292.073859654753</v>
      </c>
    </row>
    <row r="44" spans="1:11" ht="12.75">
      <c r="A44" s="141"/>
      <c r="B44" s="17">
        <v>31</v>
      </c>
      <c r="C44" s="32">
        <f t="shared" si="2"/>
        <v>15419.507808485208</v>
      </c>
      <c r="D44" s="17">
        <v>31</v>
      </c>
      <c r="E44" s="105">
        <f t="shared" si="3"/>
        <v>42036</v>
      </c>
      <c r="F44" s="106">
        <f t="shared" si="5"/>
        <v>15292.073859654753</v>
      </c>
      <c r="G44" s="106">
        <f t="shared" si="5"/>
        <v>15292.073859654753</v>
      </c>
      <c r="H44" s="106">
        <f t="shared" si="4"/>
        <v>127.43394883045629</v>
      </c>
      <c r="I44" s="100">
        <f aca="true" t="shared" si="6" ref="I44:I49">IF(F44&lt;$G$8,ROUNDUP(F44+F44*$G$3/12,0),$G$8)</f>
        <v>0</v>
      </c>
      <c r="J44" s="112">
        <f t="shared" si="1"/>
        <v>15419.507808485208</v>
      </c>
      <c r="K44" s="112">
        <f t="shared" si="0"/>
        <v>15292.073859654753</v>
      </c>
    </row>
    <row r="45" spans="1:14" ht="12.75">
      <c r="A45" s="141"/>
      <c r="B45" s="17">
        <v>32</v>
      </c>
      <c r="C45" s="32">
        <f t="shared" si="2"/>
        <v>15546.941757315664</v>
      </c>
      <c r="D45" s="17">
        <v>32</v>
      </c>
      <c r="E45" s="105">
        <f t="shared" si="3"/>
        <v>42064</v>
      </c>
      <c r="F45" s="106">
        <f t="shared" si="5"/>
        <v>15419.507808485208</v>
      </c>
      <c r="G45" s="106">
        <f t="shared" si="5"/>
        <v>15292.073859654753</v>
      </c>
      <c r="H45" s="106">
        <f t="shared" si="4"/>
        <v>127.43394883045629</v>
      </c>
      <c r="I45" s="100">
        <f t="shared" si="6"/>
        <v>0</v>
      </c>
      <c r="J45" s="112">
        <f t="shared" si="1"/>
        <v>15546.941757315664</v>
      </c>
      <c r="K45" s="112">
        <f aca="true" t="shared" si="7" ref="K45:K73">IF(J45&gt;G45,G45,J45)</f>
        <v>15292.073859654753</v>
      </c>
      <c r="N45" s="2"/>
    </row>
    <row r="46" spans="1:11" ht="12.75">
      <c r="A46" s="141"/>
      <c r="B46" s="17">
        <v>33</v>
      </c>
      <c r="C46" s="32">
        <f t="shared" si="2"/>
        <v>15674.37570614612</v>
      </c>
      <c r="D46" s="17">
        <v>33</v>
      </c>
      <c r="E46" s="105">
        <f t="shared" si="3"/>
        <v>42095</v>
      </c>
      <c r="F46" s="106">
        <f t="shared" si="5"/>
        <v>15546.941757315664</v>
      </c>
      <c r="G46" s="106">
        <f t="shared" si="5"/>
        <v>15292.073859654753</v>
      </c>
      <c r="H46" s="106">
        <f t="shared" si="4"/>
        <v>127.43394883045629</v>
      </c>
      <c r="I46" s="100">
        <f t="shared" si="6"/>
        <v>0</v>
      </c>
      <c r="J46" s="112">
        <f aca="true" t="shared" si="8" ref="J46:J73">F46-I46+H46</f>
        <v>15674.37570614612</v>
      </c>
      <c r="K46" s="112">
        <f t="shared" si="7"/>
        <v>15292.073859654753</v>
      </c>
    </row>
    <row r="47" spans="1:11" ht="12.75">
      <c r="A47" s="141"/>
      <c r="B47" s="17">
        <v>34</v>
      </c>
      <c r="C47" s="32">
        <f t="shared" si="2"/>
        <v>15801.809654976576</v>
      </c>
      <c r="D47" s="17">
        <v>34</v>
      </c>
      <c r="E47" s="105">
        <f aca="true" t="shared" si="9" ref="E47:E73">EOMONTH(E46,0)+DAY(E46)</f>
        <v>42125</v>
      </c>
      <c r="F47" s="106">
        <f t="shared" si="5"/>
        <v>15674.37570614612</v>
      </c>
      <c r="G47" s="106">
        <f t="shared" si="5"/>
        <v>15292.073859654753</v>
      </c>
      <c r="H47" s="106">
        <f aca="true" t="shared" si="10" ref="H47:H73">IF(B47=1,0,G47*$G$3/12)</f>
        <v>127.43394883045629</v>
      </c>
      <c r="I47" s="100">
        <f t="shared" si="6"/>
        <v>0</v>
      </c>
      <c r="J47" s="112">
        <f t="shared" si="8"/>
        <v>15801.809654976576</v>
      </c>
      <c r="K47" s="112">
        <f t="shared" si="7"/>
        <v>15292.073859654753</v>
      </c>
    </row>
    <row r="48" spans="1:11" ht="12.75">
      <c r="A48" s="141"/>
      <c r="B48" s="17">
        <v>35</v>
      </c>
      <c r="C48" s="32">
        <f t="shared" si="2"/>
        <v>15929.243603807032</v>
      </c>
      <c r="D48" s="17">
        <v>35</v>
      </c>
      <c r="E48" s="105">
        <f t="shared" si="9"/>
        <v>42156</v>
      </c>
      <c r="F48" s="106">
        <f t="shared" si="5"/>
        <v>15801.809654976576</v>
      </c>
      <c r="G48" s="106">
        <f t="shared" si="5"/>
        <v>15292.073859654753</v>
      </c>
      <c r="H48" s="106">
        <f t="shared" si="10"/>
        <v>127.43394883045629</v>
      </c>
      <c r="I48" s="100">
        <f t="shared" si="6"/>
        <v>0</v>
      </c>
      <c r="J48" s="112">
        <f t="shared" si="8"/>
        <v>15929.243603807032</v>
      </c>
      <c r="K48" s="112">
        <f t="shared" si="7"/>
        <v>15292.073859654753</v>
      </c>
    </row>
    <row r="49" spans="1:11" ht="12.75">
      <c r="A49" s="142"/>
      <c r="B49" s="18">
        <v>36</v>
      </c>
      <c r="C49" s="33">
        <f t="shared" si="2"/>
        <v>16056.677552637488</v>
      </c>
      <c r="D49" s="18">
        <v>36</v>
      </c>
      <c r="E49" s="108">
        <f t="shared" si="9"/>
        <v>42186</v>
      </c>
      <c r="F49" s="109">
        <f t="shared" si="5"/>
        <v>15929.243603807032</v>
      </c>
      <c r="G49" s="109">
        <f t="shared" si="5"/>
        <v>15292.073859654753</v>
      </c>
      <c r="H49" s="109">
        <f t="shared" si="10"/>
        <v>127.43394883045629</v>
      </c>
      <c r="I49" s="101">
        <f t="shared" si="6"/>
        <v>0</v>
      </c>
      <c r="J49" s="113">
        <f t="shared" si="8"/>
        <v>16056.677552637488</v>
      </c>
      <c r="K49" s="113">
        <f t="shared" si="7"/>
        <v>15292.073859654753</v>
      </c>
    </row>
    <row r="50" spans="1:11" ht="12.75">
      <c r="A50" s="143">
        <v>4</v>
      </c>
      <c r="B50" s="21">
        <v>37</v>
      </c>
      <c r="C50" s="31">
        <f t="shared" si="2"/>
        <v>16184.111501467944</v>
      </c>
      <c r="D50" s="21">
        <v>37</v>
      </c>
      <c r="E50" s="110">
        <f t="shared" si="9"/>
        <v>42217</v>
      </c>
      <c r="F50" s="107">
        <f aca="true" t="shared" si="11" ref="F50:F61">IF(J49&gt;=0,J49,0)</f>
        <v>16056.677552637488</v>
      </c>
      <c r="G50" s="107">
        <f aca="true" t="shared" si="12" ref="G50:G61">IF(K49&gt;=0,K49,0)</f>
        <v>15292.073859654753</v>
      </c>
      <c r="H50" s="107">
        <f t="shared" si="10"/>
        <v>127.43394883045629</v>
      </c>
      <c r="I50" s="99">
        <f aca="true" t="shared" si="13" ref="I50:I61">IF(F50&lt;$G$9,ROUNDUP(F50+F50*$G$3/12,0),$G$9)</f>
        <v>0</v>
      </c>
      <c r="J50" s="111">
        <f t="shared" si="8"/>
        <v>16184.111501467944</v>
      </c>
      <c r="K50" s="111">
        <f t="shared" si="7"/>
        <v>15292.073859654753</v>
      </c>
    </row>
    <row r="51" spans="1:11" ht="12.75">
      <c r="A51" s="144"/>
      <c r="B51" s="22">
        <v>38</v>
      </c>
      <c r="C51" s="32">
        <f t="shared" si="2"/>
        <v>16311.5454502984</v>
      </c>
      <c r="D51" s="22">
        <v>38</v>
      </c>
      <c r="E51" s="105">
        <f t="shared" si="9"/>
        <v>42248</v>
      </c>
      <c r="F51" s="106">
        <f t="shared" si="11"/>
        <v>16184.111501467944</v>
      </c>
      <c r="G51" s="106">
        <f t="shared" si="12"/>
        <v>15292.073859654753</v>
      </c>
      <c r="H51" s="106">
        <f t="shared" si="10"/>
        <v>127.43394883045629</v>
      </c>
      <c r="I51" s="100">
        <f t="shared" si="13"/>
        <v>0</v>
      </c>
      <c r="J51" s="112">
        <f t="shared" si="8"/>
        <v>16311.5454502984</v>
      </c>
      <c r="K51" s="112">
        <f t="shared" si="7"/>
        <v>15292.073859654753</v>
      </c>
    </row>
    <row r="52" spans="1:11" ht="12.75">
      <c r="A52" s="144"/>
      <c r="B52" s="22">
        <v>39</v>
      </c>
      <c r="C52" s="32">
        <f t="shared" si="2"/>
        <v>16438.979399128857</v>
      </c>
      <c r="D52" s="22">
        <v>39</v>
      </c>
      <c r="E52" s="105">
        <f t="shared" si="9"/>
        <v>42278</v>
      </c>
      <c r="F52" s="106">
        <f t="shared" si="11"/>
        <v>16311.5454502984</v>
      </c>
      <c r="G52" s="106">
        <f t="shared" si="12"/>
        <v>15292.073859654753</v>
      </c>
      <c r="H52" s="106">
        <f t="shared" si="10"/>
        <v>127.43394883045629</v>
      </c>
      <c r="I52" s="100">
        <f t="shared" si="13"/>
        <v>0</v>
      </c>
      <c r="J52" s="112">
        <f t="shared" si="8"/>
        <v>16438.979399128857</v>
      </c>
      <c r="K52" s="112">
        <f t="shared" si="7"/>
        <v>15292.073859654753</v>
      </c>
    </row>
    <row r="53" spans="1:11" ht="12.75">
      <c r="A53" s="144"/>
      <c r="B53" s="22">
        <v>40</v>
      </c>
      <c r="C53" s="32">
        <f t="shared" si="2"/>
        <v>16566.413347959315</v>
      </c>
      <c r="D53" s="22">
        <v>40</v>
      </c>
      <c r="E53" s="105">
        <f t="shared" si="9"/>
        <v>42309</v>
      </c>
      <c r="F53" s="106">
        <f t="shared" si="11"/>
        <v>16438.979399128857</v>
      </c>
      <c r="G53" s="106">
        <f t="shared" si="12"/>
        <v>15292.073859654753</v>
      </c>
      <c r="H53" s="106">
        <f t="shared" si="10"/>
        <v>127.43394883045629</v>
      </c>
      <c r="I53" s="100">
        <f t="shared" si="13"/>
        <v>0</v>
      </c>
      <c r="J53" s="112">
        <f t="shared" si="8"/>
        <v>16566.413347959315</v>
      </c>
      <c r="K53" s="112">
        <f t="shared" si="7"/>
        <v>15292.073859654753</v>
      </c>
    </row>
    <row r="54" spans="1:11" ht="12.75">
      <c r="A54" s="144"/>
      <c r="B54" s="22">
        <v>41</v>
      </c>
      <c r="C54" s="32">
        <f t="shared" si="2"/>
        <v>16693.847296789772</v>
      </c>
      <c r="D54" s="22">
        <v>41</v>
      </c>
      <c r="E54" s="105">
        <f t="shared" si="9"/>
        <v>42339</v>
      </c>
      <c r="F54" s="106">
        <f t="shared" si="11"/>
        <v>16566.413347959315</v>
      </c>
      <c r="G54" s="106">
        <f t="shared" si="12"/>
        <v>15292.073859654753</v>
      </c>
      <c r="H54" s="106">
        <f t="shared" si="10"/>
        <v>127.43394883045629</v>
      </c>
      <c r="I54" s="100">
        <f t="shared" si="13"/>
        <v>0</v>
      </c>
      <c r="J54" s="112">
        <f t="shared" si="8"/>
        <v>16693.847296789772</v>
      </c>
      <c r="K54" s="112">
        <f t="shared" si="7"/>
        <v>15292.073859654753</v>
      </c>
    </row>
    <row r="55" spans="1:11" ht="12.75">
      <c r="A55" s="144"/>
      <c r="B55" s="22">
        <v>42</v>
      </c>
      <c r="C55" s="32">
        <f t="shared" si="2"/>
        <v>16821.28124562023</v>
      </c>
      <c r="D55" s="22">
        <v>42</v>
      </c>
      <c r="E55" s="105">
        <f t="shared" si="9"/>
        <v>42370</v>
      </c>
      <c r="F55" s="106">
        <f t="shared" si="11"/>
        <v>16693.847296789772</v>
      </c>
      <c r="G55" s="106">
        <f t="shared" si="12"/>
        <v>15292.073859654753</v>
      </c>
      <c r="H55" s="106">
        <f t="shared" si="10"/>
        <v>127.43394883045629</v>
      </c>
      <c r="I55" s="100">
        <f t="shared" si="13"/>
        <v>0</v>
      </c>
      <c r="J55" s="112">
        <f t="shared" si="8"/>
        <v>16821.28124562023</v>
      </c>
      <c r="K55" s="112">
        <f t="shared" si="7"/>
        <v>15292.073859654753</v>
      </c>
    </row>
    <row r="56" spans="1:11" ht="12.75">
      <c r="A56" s="144"/>
      <c r="B56" s="22">
        <v>43</v>
      </c>
      <c r="C56" s="32">
        <f t="shared" si="2"/>
        <v>16948.715194450688</v>
      </c>
      <c r="D56" s="22">
        <v>43</v>
      </c>
      <c r="E56" s="105">
        <f t="shared" si="9"/>
        <v>42401</v>
      </c>
      <c r="F56" s="106">
        <f t="shared" si="11"/>
        <v>16821.28124562023</v>
      </c>
      <c r="G56" s="106">
        <f t="shared" si="12"/>
        <v>15292.073859654753</v>
      </c>
      <c r="H56" s="106">
        <f t="shared" si="10"/>
        <v>127.43394883045629</v>
      </c>
      <c r="I56" s="100">
        <f t="shared" si="13"/>
        <v>0</v>
      </c>
      <c r="J56" s="112">
        <f t="shared" si="8"/>
        <v>16948.715194450688</v>
      </c>
      <c r="K56" s="112">
        <f t="shared" si="7"/>
        <v>15292.073859654753</v>
      </c>
    </row>
    <row r="57" spans="1:14" ht="12.75">
      <c r="A57" s="144"/>
      <c r="B57" s="22">
        <v>44</v>
      </c>
      <c r="C57" s="32">
        <f t="shared" si="2"/>
        <v>17076.149143281145</v>
      </c>
      <c r="D57" s="22">
        <v>44</v>
      </c>
      <c r="E57" s="105">
        <f t="shared" si="9"/>
        <v>42430</v>
      </c>
      <c r="F57" s="106">
        <f t="shared" si="11"/>
        <v>16948.715194450688</v>
      </c>
      <c r="G57" s="106">
        <f t="shared" si="12"/>
        <v>15292.073859654753</v>
      </c>
      <c r="H57" s="106">
        <f t="shared" si="10"/>
        <v>127.43394883045629</v>
      </c>
      <c r="I57" s="100">
        <f t="shared" si="13"/>
        <v>0</v>
      </c>
      <c r="J57" s="112">
        <f t="shared" si="8"/>
        <v>17076.149143281145</v>
      </c>
      <c r="K57" s="112">
        <f t="shared" si="7"/>
        <v>15292.073859654753</v>
      </c>
      <c r="N57" s="2"/>
    </row>
    <row r="58" spans="1:11" ht="12.75">
      <c r="A58" s="144"/>
      <c r="B58" s="22">
        <v>45</v>
      </c>
      <c r="C58" s="32">
        <f t="shared" si="2"/>
        <v>17203.583092111603</v>
      </c>
      <c r="D58" s="22">
        <v>45</v>
      </c>
      <c r="E58" s="105">
        <f t="shared" si="9"/>
        <v>42461</v>
      </c>
      <c r="F58" s="106">
        <f t="shared" si="11"/>
        <v>17076.149143281145</v>
      </c>
      <c r="G58" s="106">
        <f t="shared" si="12"/>
        <v>15292.073859654753</v>
      </c>
      <c r="H58" s="106">
        <f t="shared" si="10"/>
        <v>127.43394883045629</v>
      </c>
      <c r="I58" s="100">
        <f t="shared" si="13"/>
        <v>0</v>
      </c>
      <c r="J58" s="112">
        <f t="shared" si="8"/>
        <v>17203.583092111603</v>
      </c>
      <c r="K58" s="112">
        <f t="shared" si="7"/>
        <v>15292.073859654753</v>
      </c>
    </row>
    <row r="59" spans="1:11" ht="12.75">
      <c r="A59" s="144"/>
      <c r="B59" s="22">
        <v>46</v>
      </c>
      <c r="C59" s="32">
        <f t="shared" si="2"/>
        <v>17331.01704094206</v>
      </c>
      <c r="D59" s="22">
        <v>46</v>
      </c>
      <c r="E59" s="105">
        <f t="shared" si="9"/>
        <v>42491</v>
      </c>
      <c r="F59" s="106">
        <f t="shared" si="11"/>
        <v>17203.583092111603</v>
      </c>
      <c r="G59" s="106">
        <f t="shared" si="12"/>
        <v>15292.073859654753</v>
      </c>
      <c r="H59" s="106">
        <f t="shared" si="10"/>
        <v>127.43394883045629</v>
      </c>
      <c r="I59" s="100">
        <f t="shared" si="13"/>
        <v>0</v>
      </c>
      <c r="J59" s="112">
        <f t="shared" si="8"/>
        <v>17331.01704094206</v>
      </c>
      <c r="K59" s="112">
        <f t="shared" si="7"/>
        <v>15292.073859654753</v>
      </c>
    </row>
    <row r="60" spans="1:11" ht="12.75">
      <c r="A60" s="144"/>
      <c r="B60" s="22">
        <v>47</v>
      </c>
      <c r="C60" s="32">
        <f t="shared" si="2"/>
        <v>17458.45098977252</v>
      </c>
      <c r="D60" s="22">
        <v>47</v>
      </c>
      <c r="E60" s="105">
        <f t="shared" si="9"/>
        <v>42522</v>
      </c>
      <c r="F60" s="106">
        <f t="shared" si="11"/>
        <v>17331.01704094206</v>
      </c>
      <c r="G60" s="106">
        <f t="shared" si="12"/>
        <v>15292.073859654753</v>
      </c>
      <c r="H60" s="106">
        <f t="shared" si="10"/>
        <v>127.43394883045629</v>
      </c>
      <c r="I60" s="100">
        <f t="shared" si="13"/>
        <v>0</v>
      </c>
      <c r="J60" s="112">
        <f t="shared" si="8"/>
        <v>17458.45098977252</v>
      </c>
      <c r="K60" s="112">
        <f t="shared" si="7"/>
        <v>15292.073859654753</v>
      </c>
    </row>
    <row r="61" spans="1:11" ht="12.75">
      <c r="A61" s="145"/>
      <c r="B61" s="23">
        <v>48</v>
      </c>
      <c r="C61" s="33">
        <f t="shared" si="2"/>
        <v>17585.884938602976</v>
      </c>
      <c r="D61" s="23">
        <v>48</v>
      </c>
      <c r="E61" s="108">
        <f t="shared" si="9"/>
        <v>42552</v>
      </c>
      <c r="F61" s="109">
        <f t="shared" si="11"/>
        <v>17458.45098977252</v>
      </c>
      <c r="G61" s="109">
        <f t="shared" si="12"/>
        <v>15292.073859654753</v>
      </c>
      <c r="H61" s="109">
        <f t="shared" si="10"/>
        <v>127.43394883045629</v>
      </c>
      <c r="I61" s="101">
        <f t="shared" si="13"/>
        <v>0</v>
      </c>
      <c r="J61" s="113">
        <f t="shared" si="8"/>
        <v>17585.884938602976</v>
      </c>
      <c r="K61" s="113">
        <f t="shared" si="7"/>
        <v>15292.073859654753</v>
      </c>
    </row>
    <row r="62" spans="1:11" ht="12.75">
      <c r="A62" s="146">
        <v>5</v>
      </c>
      <c r="B62" s="24">
        <v>49</v>
      </c>
      <c r="C62" s="31">
        <f t="shared" si="2"/>
        <v>17713.318887433434</v>
      </c>
      <c r="D62" s="24">
        <v>49</v>
      </c>
      <c r="E62" s="110">
        <f t="shared" si="9"/>
        <v>42583</v>
      </c>
      <c r="F62" s="107">
        <f aca="true" t="shared" si="14" ref="F62:F73">IF(J61&gt;=0,J61,0)</f>
        <v>17585.884938602976</v>
      </c>
      <c r="G62" s="107">
        <f aca="true" t="shared" si="15" ref="G62:G73">IF(K61&gt;=0,K61,0)</f>
        <v>15292.073859654753</v>
      </c>
      <c r="H62" s="107">
        <f t="shared" si="10"/>
        <v>127.43394883045629</v>
      </c>
      <c r="I62" s="99">
        <f aca="true" t="shared" si="16" ref="I62:I73">IF(F62&lt;$G$10,ROUNDUP(F62+F62*$G$3/12,0),$G$10)</f>
        <v>0</v>
      </c>
      <c r="J62" s="111">
        <f t="shared" si="8"/>
        <v>17713.318887433434</v>
      </c>
      <c r="K62" s="111">
        <f t="shared" si="7"/>
        <v>15292.073859654753</v>
      </c>
    </row>
    <row r="63" spans="1:11" ht="12.75">
      <c r="A63" s="147"/>
      <c r="B63" s="24">
        <v>50</v>
      </c>
      <c r="C63" s="32">
        <f t="shared" si="2"/>
        <v>17840.75283626389</v>
      </c>
      <c r="D63" s="24">
        <v>50</v>
      </c>
      <c r="E63" s="105">
        <f t="shared" si="9"/>
        <v>42614</v>
      </c>
      <c r="F63" s="106">
        <f t="shared" si="14"/>
        <v>17713.318887433434</v>
      </c>
      <c r="G63" s="106">
        <f t="shared" si="15"/>
        <v>15292.073859654753</v>
      </c>
      <c r="H63" s="106">
        <f t="shared" si="10"/>
        <v>127.43394883045629</v>
      </c>
      <c r="I63" s="100">
        <f t="shared" si="16"/>
        <v>0</v>
      </c>
      <c r="J63" s="112">
        <f t="shared" si="8"/>
        <v>17840.75283626389</v>
      </c>
      <c r="K63" s="112">
        <f t="shared" si="7"/>
        <v>15292.073859654753</v>
      </c>
    </row>
    <row r="64" spans="1:11" ht="12.75">
      <c r="A64" s="147"/>
      <c r="B64" s="24">
        <v>51</v>
      </c>
      <c r="C64" s="32">
        <f t="shared" si="2"/>
        <v>17968.18678509435</v>
      </c>
      <c r="D64" s="24">
        <v>51</v>
      </c>
      <c r="E64" s="105">
        <f t="shared" si="9"/>
        <v>42644</v>
      </c>
      <c r="F64" s="106">
        <f t="shared" si="14"/>
        <v>17840.75283626389</v>
      </c>
      <c r="G64" s="106">
        <f t="shared" si="15"/>
        <v>15292.073859654753</v>
      </c>
      <c r="H64" s="106">
        <f t="shared" si="10"/>
        <v>127.43394883045629</v>
      </c>
      <c r="I64" s="100">
        <f t="shared" si="16"/>
        <v>0</v>
      </c>
      <c r="J64" s="112">
        <f t="shared" si="8"/>
        <v>17968.18678509435</v>
      </c>
      <c r="K64" s="112">
        <f t="shared" si="7"/>
        <v>15292.073859654753</v>
      </c>
    </row>
    <row r="65" spans="1:11" ht="12.75">
      <c r="A65" s="147"/>
      <c r="B65" s="24">
        <v>52</v>
      </c>
      <c r="C65" s="32">
        <f t="shared" si="2"/>
        <v>18095.620733924807</v>
      </c>
      <c r="D65" s="24">
        <v>52</v>
      </c>
      <c r="E65" s="105">
        <f t="shared" si="9"/>
        <v>42675</v>
      </c>
      <c r="F65" s="106">
        <f t="shared" si="14"/>
        <v>17968.18678509435</v>
      </c>
      <c r="G65" s="106">
        <f t="shared" si="15"/>
        <v>15292.073859654753</v>
      </c>
      <c r="H65" s="106">
        <f t="shared" si="10"/>
        <v>127.43394883045629</v>
      </c>
      <c r="I65" s="100">
        <f t="shared" si="16"/>
        <v>0</v>
      </c>
      <c r="J65" s="112">
        <f t="shared" si="8"/>
        <v>18095.620733924807</v>
      </c>
      <c r="K65" s="112">
        <f t="shared" si="7"/>
        <v>15292.073859654753</v>
      </c>
    </row>
    <row r="66" spans="1:11" ht="12.75">
      <c r="A66" s="147"/>
      <c r="B66" s="24">
        <v>53</v>
      </c>
      <c r="C66" s="32">
        <f t="shared" si="2"/>
        <v>18223.054682755264</v>
      </c>
      <c r="D66" s="24">
        <v>53</v>
      </c>
      <c r="E66" s="105">
        <f t="shared" si="9"/>
        <v>42705</v>
      </c>
      <c r="F66" s="106">
        <f t="shared" si="14"/>
        <v>18095.620733924807</v>
      </c>
      <c r="G66" s="106">
        <f t="shared" si="15"/>
        <v>15292.073859654753</v>
      </c>
      <c r="H66" s="106">
        <f t="shared" si="10"/>
        <v>127.43394883045629</v>
      </c>
      <c r="I66" s="100">
        <f t="shared" si="16"/>
        <v>0</v>
      </c>
      <c r="J66" s="112">
        <f t="shared" si="8"/>
        <v>18223.054682755264</v>
      </c>
      <c r="K66" s="112">
        <f t="shared" si="7"/>
        <v>15292.073859654753</v>
      </c>
    </row>
    <row r="67" spans="1:11" ht="12.75">
      <c r="A67" s="147"/>
      <c r="B67" s="24">
        <v>54</v>
      </c>
      <c r="C67" s="32">
        <f t="shared" si="2"/>
        <v>18350.488631585722</v>
      </c>
      <c r="D67" s="24">
        <v>54</v>
      </c>
      <c r="E67" s="105">
        <f t="shared" si="9"/>
        <v>42736</v>
      </c>
      <c r="F67" s="106">
        <f t="shared" si="14"/>
        <v>18223.054682755264</v>
      </c>
      <c r="G67" s="106">
        <f t="shared" si="15"/>
        <v>15292.073859654753</v>
      </c>
      <c r="H67" s="106">
        <f t="shared" si="10"/>
        <v>127.43394883045629</v>
      </c>
      <c r="I67" s="100">
        <f t="shared" si="16"/>
        <v>0</v>
      </c>
      <c r="J67" s="112">
        <f t="shared" si="8"/>
        <v>18350.488631585722</v>
      </c>
      <c r="K67" s="112">
        <f t="shared" si="7"/>
        <v>15292.073859654753</v>
      </c>
    </row>
    <row r="68" spans="1:11" ht="12.75">
      <c r="A68" s="147"/>
      <c r="B68" s="24">
        <v>55</v>
      </c>
      <c r="C68" s="32">
        <f t="shared" si="2"/>
        <v>18477.92258041618</v>
      </c>
      <c r="D68" s="24">
        <v>55</v>
      </c>
      <c r="E68" s="105">
        <f t="shared" si="9"/>
        <v>42767</v>
      </c>
      <c r="F68" s="106">
        <f t="shared" si="14"/>
        <v>18350.488631585722</v>
      </c>
      <c r="G68" s="106">
        <f t="shared" si="15"/>
        <v>15292.073859654753</v>
      </c>
      <c r="H68" s="106">
        <f t="shared" si="10"/>
        <v>127.43394883045629</v>
      </c>
      <c r="I68" s="100">
        <f t="shared" si="16"/>
        <v>0</v>
      </c>
      <c r="J68" s="112">
        <f t="shared" si="8"/>
        <v>18477.92258041618</v>
      </c>
      <c r="K68" s="112">
        <f t="shared" si="7"/>
        <v>15292.073859654753</v>
      </c>
    </row>
    <row r="69" spans="1:14" ht="12.75">
      <c r="A69" s="147"/>
      <c r="B69" s="24">
        <v>56</v>
      </c>
      <c r="C69" s="32">
        <f t="shared" si="2"/>
        <v>18605.356529246637</v>
      </c>
      <c r="D69" s="24">
        <v>56</v>
      </c>
      <c r="E69" s="105">
        <f t="shared" si="9"/>
        <v>42795</v>
      </c>
      <c r="F69" s="106">
        <f t="shared" si="14"/>
        <v>18477.92258041618</v>
      </c>
      <c r="G69" s="106">
        <f t="shared" si="15"/>
        <v>15292.073859654753</v>
      </c>
      <c r="H69" s="106">
        <f t="shared" si="10"/>
        <v>127.43394883045629</v>
      </c>
      <c r="I69" s="100">
        <f t="shared" si="16"/>
        <v>0</v>
      </c>
      <c r="J69" s="112">
        <f t="shared" si="8"/>
        <v>18605.356529246637</v>
      </c>
      <c r="K69" s="112">
        <f t="shared" si="7"/>
        <v>15292.073859654753</v>
      </c>
      <c r="N69" s="2"/>
    </row>
    <row r="70" spans="1:11" ht="12.75">
      <c r="A70" s="147"/>
      <c r="B70" s="24">
        <v>57</v>
      </c>
      <c r="C70" s="32">
        <f t="shared" si="2"/>
        <v>18732.790478077095</v>
      </c>
      <c r="D70" s="24">
        <v>57</v>
      </c>
      <c r="E70" s="105">
        <f t="shared" si="9"/>
        <v>42826</v>
      </c>
      <c r="F70" s="106">
        <f t="shared" si="14"/>
        <v>18605.356529246637</v>
      </c>
      <c r="G70" s="106">
        <f t="shared" si="15"/>
        <v>15292.073859654753</v>
      </c>
      <c r="H70" s="106">
        <f t="shared" si="10"/>
        <v>127.43394883045629</v>
      </c>
      <c r="I70" s="100">
        <f t="shared" si="16"/>
        <v>0</v>
      </c>
      <c r="J70" s="112">
        <f t="shared" si="8"/>
        <v>18732.790478077095</v>
      </c>
      <c r="K70" s="112">
        <f t="shared" si="7"/>
        <v>15292.073859654753</v>
      </c>
    </row>
    <row r="71" spans="1:11" ht="12.75">
      <c r="A71" s="147"/>
      <c r="B71" s="24">
        <v>58</v>
      </c>
      <c r="C71" s="32">
        <f t="shared" si="2"/>
        <v>18860.224426907553</v>
      </c>
      <c r="D71" s="24">
        <v>58</v>
      </c>
      <c r="E71" s="105">
        <f t="shared" si="9"/>
        <v>42856</v>
      </c>
      <c r="F71" s="106">
        <f t="shared" si="14"/>
        <v>18732.790478077095</v>
      </c>
      <c r="G71" s="106">
        <f t="shared" si="15"/>
        <v>15292.073859654753</v>
      </c>
      <c r="H71" s="106">
        <f t="shared" si="10"/>
        <v>127.43394883045629</v>
      </c>
      <c r="I71" s="100">
        <f t="shared" si="16"/>
        <v>0</v>
      </c>
      <c r="J71" s="112">
        <f t="shared" si="8"/>
        <v>18860.224426907553</v>
      </c>
      <c r="K71" s="112">
        <f t="shared" si="7"/>
        <v>15292.073859654753</v>
      </c>
    </row>
    <row r="72" spans="1:11" ht="12.75">
      <c r="A72" s="147"/>
      <c r="B72" s="24">
        <v>59</v>
      </c>
      <c r="C72" s="32">
        <f t="shared" si="2"/>
        <v>18987.65837573801</v>
      </c>
      <c r="D72" s="24">
        <v>59</v>
      </c>
      <c r="E72" s="105">
        <f t="shared" si="9"/>
        <v>42887</v>
      </c>
      <c r="F72" s="106">
        <f t="shared" si="14"/>
        <v>18860.224426907553</v>
      </c>
      <c r="G72" s="106">
        <f t="shared" si="15"/>
        <v>15292.073859654753</v>
      </c>
      <c r="H72" s="106">
        <f t="shared" si="10"/>
        <v>127.43394883045629</v>
      </c>
      <c r="I72" s="100">
        <f t="shared" si="16"/>
        <v>0</v>
      </c>
      <c r="J72" s="112">
        <f t="shared" si="8"/>
        <v>18987.65837573801</v>
      </c>
      <c r="K72" s="112">
        <f t="shared" si="7"/>
        <v>15292.073859654753</v>
      </c>
    </row>
    <row r="73" spans="1:11" ht="12.75">
      <c r="A73" s="148"/>
      <c r="B73" s="25">
        <v>60</v>
      </c>
      <c r="C73" s="33">
        <f t="shared" si="2"/>
        <v>19115.092324568468</v>
      </c>
      <c r="D73" s="25">
        <v>60</v>
      </c>
      <c r="E73" s="108">
        <f t="shared" si="9"/>
        <v>42917</v>
      </c>
      <c r="F73" s="109">
        <f t="shared" si="14"/>
        <v>18987.65837573801</v>
      </c>
      <c r="G73" s="109">
        <f t="shared" si="15"/>
        <v>15292.073859654753</v>
      </c>
      <c r="H73" s="109">
        <f t="shared" si="10"/>
        <v>127.43394883045629</v>
      </c>
      <c r="I73" s="101">
        <f t="shared" si="16"/>
        <v>0</v>
      </c>
      <c r="J73" s="113">
        <f t="shared" si="8"/>
        <v>19115.092324568468</v>
      </c>
      <c r="K73" s="113">
        <f t="shared" si="7"/>
        <v>15292.073859654753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>
      <c r="N79" s="6"/>
    </row>
    <row r="80" ht="12.75" customHeight="1">
      <c r="K80" s="2"/>
    </row>
    <row r="81" ht="12.75" customHeight="1"/>
    <row r="82" ht="12.75" customHeight="1"/>
    <row r="83" ht="12.75" customHeight="1"/>
    <row r="84" ht="12.75" customHeight="1"/>
    <row r="85" ht="12.75" customHeight="1"/>
    <row r="86" spans="5:6" ht="15" customHeight="1">
      <c r="E86" s="1" t="s">
        <v>12</v>
      </c>
      <c r="F86" s="7" t="s">
        <v>11</v>
      </c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heetProtection password="F52F" sheet="1" objects="1" scenarios="1"/>
  <protectedRanges>
    <protectedRange sqref="G1:G10" name="ช่วง1"/>
  </protectedRanges>
  <mergeCells count="5">
    <mergeCell ref="A14:A25"/>
    <mergeCell ref="A26:A37"/>
    <mergeCell ref="A38:A49"/>
    <mergeCell ref="A50:A61"/>
    <mergeCell ref="A62:A73"/>
  </mergeCells>
  <conditionalFormatting sqref="J14:K49">
    <cfRule type="cellIs" priority="9" dxfId="33" operator="lessThanOrEqual">
      <formula>0</formula>
    </cfRule>
  </conditionalFormatting>
  <conditionalFormatting sqref="I14:I49 F14:G49">
    <cfRule type="cellIs" priority="8" dxfId="33" operator="equal">
      <formula>0</formula>
    </cfRule>
  </conditionalFormatting>
  <conditionalFormatting sqref="H15:H49">
    <cfRule type="cellIs" priority="7" dxfId="33" operator="equal">
      <formula>0</formula>
    </cfRule>
  </conditionalFormatting>
  <conditionalFormatting sqref="J50:K61">
    <cfRule type="cellIs" priority="6" dxfId="33" operator="lessThanOrEqual">
      <formula>0</formula>
    </cfRule>
  </conditionalFormatting>
  <conditionalFormatting sqref="F50:G61 I50:I61">
    <cfRule type="cellIs" priority="5" dxfId="33" operator="equal">
      <formula>0</formula>
    </cfRule>
  </conditionalFormatting>
  <conditionalFormatting sqref="H50:H61">
    <cfRule type="cellIs" priority="4" dxfId="33" operator="equal">
      <formula>0</formula>
    </cfRule>
  </conditionalFormatting>
  <conditionalFormatting sqref="J62:K73">
    <cfRule type="cellIs" priority="3" dxfId="33" operator="lessThanOrEqual">
      <formula>0</formula>
    </cfRule>
  </conditionalFormatting>
  <conditionalFormatting sqref="F62:G73 I62:I73">
    <cfRule type="cellIs" priority="2" dxfId="33" operator="equal">
      <formula>0</formula>
    </cfRule>
  </conditionalFormatting>
  <conditionalFormatting sqref="H62:H73">
    <cfRule type="cellIs" priority="1" dxfId="33" operator="equal">
      <formula>0</formula>
    </cfRule>
  </conditionalFormatting>
  <hyperlinks>
    <hyperlink ref="F86" r:id="rId1" display="http://www.consumerthai.org/debt/index.php?option=com_fireboard&amp;Itemid=10&amp;func=view&amp;catid=2&amp;id=1144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Anakin.dbt</dc:creator>
  <cp:keywords/>
  <dc:description/>
  <cp:lastModifiedBy>Anakin.debt</cp:lastModifiedBy>
  <cp:lastPrinted>2011-09-14T06:18:12Z</cp:lastPrinted>
  <dcterms:created xsi:type="dcterms:W3CDTF">2011-09-14T04:45:27Z</dcterms:created>
  <dcterms:modified xsi:type="dcterms:W3CDTF">2012-06-12T17:42:49Z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